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795" windowWidth="7680" windowHeight="8175" activeTab="4"/>
  </bookViews>
  <sheets>
    <sheet name="ПОЧАТОК" sheetId="1" r:id="rId1"/>
    <sheet name="ЗМІНИ 29.03.2019" sheetId="2" r:id="rId2"/>
    <sheet name="ЗМІНИ 07.06.2019" sheetId="3" r:id="rId3"/>
    <sheet name="ЗМІНИ 03.10.2019" sheetId="4" r:id="rId4"/>
    <sheet name="ЗМІНИ 10.10.2019" sheetId="5" r:id="rId5"/>
  </sheets>
  <definedNames>
    <definedName name="_xlnm.Print_Titles" localSheetId="3">'ЗМІНИ 03.10.2019'!$B:$B</definedName>
    <definedName name="_xlnm.Print_Titles" localSheetId="2">'ЗМІНИ 07.06.2019'!$B:$B</definedName>
    <definedName name="_xlnm.Print_Titles" localSheetId="4">'ЗМІНИ 10.10.2019'!$B:$B</definedName>
    <definedName name="_xlnm.Print_Titles" localSheetId="1">'ЗМІНИ 29.03.2019'!$B:$B</definedName>
    <definedName name="_xlnm.Print_Titles" localSheetId="0">'ПОЧАТОК'!$B:$B</definedName>
    <definedName name="_xlnm.Print_Area" localSheetId="3">'ЗМІНИ 03.10.2019'!$A$1:$AN$25</definedName>
    <definedName name="_xlnm.Print_Area" localSheetId="2">'ЗМІНИ 07.06.2019'!$A$1:$AN$25</definedName>
    <definedName name="_xlnm.Print_Area" localSheetId="4">'ЗМІНИ 10.10.2019'!$A$1:$AO$24</definedName>
    <definedName name="_xlnm.Print_Area" localSheetId="1">'ЗМІНИ 29.03.2019'!$A$1:$AM$25</definedName>
    <definedName name="_xlnm.Print_Area" localSheetId="0">'ПОЧАТОК'!$A$1:$AO$22</definedName>
  </definedNames>
  <calcPr fullCalcOnLoad="1" refMode="R1C1"/>
</workbook>
</file>

<file path=xl/sharedStrings.xml><?xml version="1.0" encoding="utf-8"?>
<sst xmlns="http://schemas.openxmlformats.org/spreadsheetml/2006/main" count="361" uniqueCount="88">
  <si>
    <t xml:space="preserve"> інші напрями </t>
  </si>
  <si>
    <t>на фінансове забезпечення будівництва, реконструкції, ремонту і утримання автомобільних доріг 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</si>
  <si>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на фінансове забезпечення будівництва, реконструкції, ремонту і утримання автомобільних доріг  загального користування місцевого значення, вулиць і доріг комунальної власності у населених пунктах</t>
  </si>
  <si>
    <t>з місцевого бюджету державному бюджету на виконання програм соціально-економічного розвитку регіонів</t>
  </si>
  <si>
    <t>Додаток № 5</t>
  </si>
  <si>
    <t>03543000000</t>
  </si>
  <si>
    <t>отг с. Гірка Полонка</t>
  </si>
  <si>
    <t>субвенція з державного бюджету місцевим бюджетам на надання державної підтримки особам з особливими освітніми потребами на підтримку осіб з особливими освітніми потребами</t>
  </si>
  <si>
    <t>Код</t>
  </si>
  <si>
    <t>Найменування бюджету - одержувача/надавача міжбюджетного трансферту</t>
  </si>
  <si>
    <t>cубвенція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</si>
  <si>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Луцький</t>
  </si>
  <si>
    <t>Разом</t>
  </si>
  <si>
    <t>м. Луцьк</t>
  </si>
  <si>
    <t xml:space="preserve">Всього </t>
  </si>
  <si>
    <t>Державний бюджет</t>
  </si>
  <si>
    <t>в тому числі:</t>
  </si>
  <si>
    <t>03201000000</t>
  </si>
  <si>
    <t>03308000000</t>
  </si>
  <si>
    <t>Субвенція загального фонду на:</t>
  </si>
  <si>
    <t>інші напрями</t>
  </si>
  <si>
    <t>Субвенція спеціального фонду на:</t>
  </si>
  <si>
    <t>на фінансування окремих видатків соціального захисту населення</t>
  </si>
  <si>
    <t xml:space="preserve"> на здійснення переданих видатків у сфері охорони здоров’я за рахунок коштів медичної субвенції</t>
  </si>
  <si>
    <t xml:space="preserve"> здійснення природоохоронних заходів </t>
  </si>
  <si>
    <t>грн</t>
  </si>
  <si>
    <t>освітня субвенція з державного бюджету місцевим бюджетам</t>
  </si>
  <si>
    <t>КПКВК 3719770</t>
  </si>
  <si>
    <t>КПКВК 3719740</t>
  </si>
  <si>
    <t xml:space="preserve">Міжбюджетні трансферти </t>
  </si>
  <si>
    <t>з інших місцевих бюджетів сільському бюджету та з сільського бюджету іншим бюджетам на 2019 рік</t>
  </si>
  <si>
    <t>до рішення сільської ради</t>
  </si>
  <si>
    <t xml:space="preserve">"Про сільський бюджет на 2019 рік" </t>
  </si>
  <si>
    <t>Субвенції з сільського бюджету</t>
  </si>
  <si>
    <t>КПКВК 0119800</t>
  </si>
  <si>
    <t>КПКВК 0119770</t>
  </si>
  <si>
    <t>КПКВК 0119730</t>
  </si>
  <si>
    <t>КПКВК 0119410</t>
  </si>
  <si>
    <t xml:space="preserve"> на обслуговування та надання соціальних послуг населенню даних громад в стаціонарному відділенні с.Білостік</t>
  </si>
  <si>
    <t>на  компенсацiйнi виплати на пiльговий проїзд автомобiльним транспортом окремим категорiям громадян</t>
  </si>
  <si>
    <t>на виплати фізичним особам, які надають послуги громадянам похилого віку, інвалідам загального захворювання, хворим які потребують сторонньої допомоги</t>
  </si>
  <si>
    <t xml:space="preserve">на забезпечення діяльності "Інклюзивно-ресурсний центр Луцької районної ради" </t>
  </si>
  <si>
    <t xml:space="preserve">на підтримку відділу трудового архіву Луцької районної ради </t>
  </si>
  <si>
    <t>на придбання та встановлення сміттєсортувальної лінії на полігоні ТПВ в с.Брище (в умовах співфінансування)</t>
  </si>
  <si>
    <t>КПКВК 0118500</t>
  </si>
  <si>
    <t>Трансферти з державного бюджету</t>
  </si>
  <si>
    <t xml:space="preserve">на оплату праці </t>
  </si>
  <si>
    <t>грн.</t>
  </si>
  <si>
    <t>КПКВК 0119110</t>
  </si>
  <si>
    <t>на надання послуг районним організаційно-методичним центром сектору культури Луцької райдержадміністрації</t>
  </si>
  <si>
    <t>на підтримку сектору культури Луцької райдержадміністрації (гурткова робота)</t>
  </si>
  <si>
    <t>Сільський голова</t>
  </si>
  <si>
    <t>С.О.Яручик</t>
  </si>
  <si>
    <t>Реверсна дотація</t>
  </si>
  <si>
    <t>на фінансування закладів дошкільної освіти</t>
  </si>
  <si>
    <t xml:space="preserve">проведення реконструкції приміщення для встановлення компютерного томографа в комунальному підприємстві "Луцька центральна районна лікарня Луцької районної ради" </t>
  </si>
  <si>
    <t xml:space="preserve">на оплату комунальних послуг комунальному підприємству "Луцька центральна районна лікарня Луцької районної ради" </t>
  </si>
  <si>
    <t>Волинський обласний бюджєет</t>
  </si>
  <si>
    <t>дрібний поточний ремонт дороги по вул.Перемоги с.Баїв Луцький район Волинська область в умовах співфінансування (кошти передаються на обласний бюджет)</t>
  </si>
  <si>
    <t xml:space="preserve"> дрібний поточний ремонт дороги по вул.Перемоги с.Промінь Луцький район Волинська область в умовах співфінансування (кошти передаються на обласний бюджет)</t>
  </si>
  <si>
    <t>поточний дрібний ремонт автомобільної дороги С 030840 Цеперів-Баїв-Городище до автомобільної дороги Н-17</t>
  </si>
  <si>
    <t>на виконання завдань Програми підвищення ефективності виконання повноважень органами казначейства щодо реалізації державної регіональної політики на 2019 рік (одержувач коштів управління Державної казначейської служби України у Луцькому районі Волинської області)</t>
  </si>
  <si>
    <t>Зміни до додатку №5</t>
  </si>
  <si>
    <t>до рішення сільської ради  "Про внесення змін</t>
  </si>
  <si>
    <t>до рішення сільської ради від 22.12.2018 року №7/3</t>
  </si>
  <si>
    <t xml:space="preserve">капітальний ремонт дороги вулиці Городищенської в с.Гірка Полонка Луцького району Волинської області </t>
  </si>
  <si>
    <t>до рішення сільської ради "Про бюджет об'єднаної територіальної громади на 2019 рік"</t>
  </si>
  <si>
    <t>з інших місцевих бюджетів бюджету об'єднаної територіальної громади та з бюджету об'єднаної територіальної громади іншим бюджетам на 2019 рік</t>
  </si>
  <si>
    <t xml:space="preserve"> "Про бюджет об'єднаної територіальної громади на 2019 рік" </t>
  </si>
  <si>
    <t>Трансферти з інших місцевих бюджетів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</si>
  <si>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</si>
  <si>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Трансферти з бюджету об'єднаної територіальної громадим іншим бюджетам</t>
  </si>
  <si>
    <t xml:space="preserve">Луцький </t>
  </si>
  <si>
    <t>Додаток № 4</t>
  </si>
  <si>
    <t xml:space="preserve">"Про бюджет об'єднаної територіальної громади на 2019 рік" </t>
  </si>
  <si>
    <t>поточний дрібний ремонт автомобільної дороги С 030840 Цеперів-Баїв-Городище (Н-17)</t>
  </si>
  <si>
    <t>поточний дрібний ремонт автомобільної дороги С 030808 Коршовець - Промінь (Т-03-03) (по вул.Перемоги в с.Промінь)</t>
  </si>
  <si>
    <t>поточний дрібний ремонт автомобільної дороги С 030840 Цеперів - Баїв -Городище - (Н-17) (по вул.Перемоги в с.Баїв)</t>
  </si>
  <si>
    <t>на виконання завдань Програми "Охорона навколишнього середовища на 2018-2021 роки" (одержувач коштів Регіональний офіс водних ресурсів у Волинській області) "Капітальний ремонт шлюза-регулятора РШР №2 на р.Чорногузка ПК 28+60, о с. «Чорногузка» поблизу с.Новостав Луцького району Волинської області"</t>
  </si>
  <si>
    <t>на виконання завдань Програми "Охорона навколишнього середовища на 2018-2021 роки" (одержувач коштів Регіональний офіс водних ресурсів у Волинській області) "Капітальний ремонт магістрального каналу осушувальної системи "Чорногузка" Луцького району Волинської області (з ПК 44+50 по ПК 48+00)"</t>
  </si>
  <si>
    <t>Додаток № 3</t>
  </si>
  <si>
    <t xml:space="preserve"> на відшкодування вартості препаратів інсуліну хворим Боратинської громади  (одержувач  комунальне підприємство "Луцька центральна районна лікарня Луцької районної ради")</t>
  </si>
  <si>
    <t>на придбання  комп'ютерного томографа в  комунальне підприємство "Луцька центральна районна лікарня Луцької районної ради" (в умовах співфінансування)</t>
  </si>
  <si>
    <t>Додаток</t>
  </si>
  <si>
    <t xml:space="preserve">до розпорядження голови </t>
  </si>
  <si>
    <t>Боратинської сільської ради</t>
  </si>
  <si>
    <t>від 09.10.2019 року №110 /1.2</t>
  </si>
  <si>
    <t>поточний середній ремонт дороги місцевого значення О 030850/О 030849 Боратин-Вербаїв-Лучиці-(ПК30+00-ПК 36+76)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</si>
</sst>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"/>
    <numFmt numFmtId="198" formatCode="#,##0.000"/>
    <numFmt numFmtId="199" formatCode="[$-422]d\ mmmm\ yyyy&quot; р.&quot;"/>
    <numFmt numFmtId="200" formatCode="#0.00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2" fontId="2" fillId="0" borderId="0" xfId="0" applyNumberFormat="1" applyFont="1" applyFill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 shrinkToFit="1"/>
    </xf>
    <xf numFmtId="2" fontId="6" fillId="0" borderId="10" xfId="0" applyNumberFormat="1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center" vertical="center" wrapText="1" shrinkToFit="1"/>
    </xf>
    <xf numFmtId="2" fontId="10" fillId="0" borderId="0" xfId="0" applyNumberFormat="1" applyFont="1" applyFill="1" applyAlignment="1">
      <alignment vertical="center" wrapText="1"/>
    </xf>
    <xf numFmtId="2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1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7" fillId="0" borderId="0" xfId="0" applyNumberFormat="1" applyFont="1" applyFill="1" applyAlignment="1">
      <alignment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wrapText="1"/>
      <protection/>
    </xf>
    <xf numFmtId="4" fontId="12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7" fillId="0" borderId="0" xfId="0" applyNumberFormat="1" applyFont="1" applyFill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2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3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1"/>
  <sheetViews>
    <sheetView showZeros="0" view="pageBreakPreview" zoomScale="70" zoomScaleNormal="70" zoomScaleSheetLayoutView="70" zoomScalePageLayoutView="0" workbookViewId="0" topLeftCell="A1">
      <pane xSplit="3" ySplit="14" topLeftCell="E15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G29" sqref="G29"/>
    </sheetView>
  </sheetViews>
  <sheetFormatPr defaultColWidth="17.75390625" defaultRowHeight="12.75"/>
  <cols>
    <col min="1" max="1" width="16.875" style="10" customWidth="1"/>
    <col min="2" max="2" width="25.75390625" style="1" customWidth="1"/>
    <col min="3" max="3" width="20.75390625" style="1" customWidth="1"/>
    <col min="4" max="4" width="19.125" style="1" hidden="1" customWidth="1"/>
    <col min="5" max="5" width="17.625" style="1" customWidth="1"/>
    <col min="6" max="6" width="20.25390625" style="1" hidden="1" customWidth="1"/>
    <col min="7" max="7" width="20.25390625" style="1" customWidth="1"/>
    <col min="8" max="8" width="19.875" style="1" hidden="1" customWidth="1"/>
    <col min="9" max="9" width="19.875" style="1" customWidth="1"/>
    <col min="10" max="10" width="16.25390625" style="1" customWidth="1"/>
    <col min="11" max="12" width="16.25390625" style="1" hidden="1" customWidth="1"/>
    <col min="13" max="13" width="22.375" style="1" customWidth="1"/>
    <col min="14" max="16" width="15.625" style="1" hidden="1" customWidth="1"/>
    <col min="17" max="17" width="17.75390625" style="1" hidden="1" customWidth="1"/>
    <col min="18" max="18" width="20.75390625" style="1" customWidth="1"/>
    <col min="19" max="19" width="17.125" style="1" customWidth="1"/>
    <col min="20" max="21" width="16.625" style="1" customWidth="1"/>
    <col min="22" max="22" width="16.625" style="16" customWidth="1"/>
    <col min="23" max="26" width="16.625" style="1" customWidth="1"/>
    <col min="27" max="29" width="14.00390625" style="1" hidden="1" customWidth="1"/>
    <col min="30" max="30" width="17.375" style="1" hidden="1" customWidth="1"/>
    <col min="31" max="31" width="16.75390625" style="1" hidden="1" customWidth="1"/>
    <col min="32" max="36" width="17.75390625" style="1" hidden="1" customWidth="1"/>
    <col min="37" max="37" width="18.25390625" style="1" hidden="1" customWidth="1"/>
    <col min="38" max="41" width="17.75390625" style="1" hidden="1" customWidth="1"/>
    <col min="42" max="16384" width="17.75390625" style="1" customWidth="1"/>
  </cols>
  <sheetData>
    <row r="1" spans="3:31" ht="18.75" customHeight="1">
      <c r="C1" s="13"/>
      <c r="D1" s="13"/>
      <c r="E1" s="13"/>
      <c r="G1" s="39"/>
      <c r="H1" s="39"/>
      <c r="I1" s="15"/>
      <c r="J1" s="39"/>
      <c r="K1" s="39"/>
      <c r="L1" s="13"/>
      <c r="M1" s="13"/>
      <c r="N1" s="13"/>
      <c r="O1" s="13"/>
      <c r="P1" s="13"/>
      <c r="Q1" s="13"/>
      <c r="R1" s="39" t="s">
        <v>4</v>
      </c>
      <c r="S1" s="39"/>
      <c r="T1" s="13"/>
      <c r="U1" s="13"/>
      <c r="W1" s="15"/>
      <c r="X1" s="15"/>
      <c r="Y1" s="15"/>
      <c r="Z1" s="15"/>
      <c r="AA1" s="15"/>
      <c r="AB1" s="15"/>
      <c r="AC1" s="15"/>
      <c r="AD1" s="15"/>
      <c r="AE1" s="15"/>
    </row>
    <row r="2" spans="3:31" ht="18" customHeight="1">
      <c r="C2" s="14"/>
      <c r="D2" s="14"/>
      <c r="E2" s="14"/>
      <c r="G2" s="38"/>
      <c r="H2" s="38"/>
      <c r="I2" s="14"/>
      <c r="J2" s="38"/>
      <c r="K2" s="38"/>
      <c r="L2" s="40"/>
      <c r="M2" s="40"/>
      <c r="N2" s="14"/>
      <c r="O2" s="14"/>
      <c r="P2" s="14"/>
      <c r="Q2" s="14"/>
      <c r="R2" s="38" t="s">
        <v>31</v>
      </c>
      <c r="S2" s="38"/>
      <c r="T2" s="40"/>
      <c r="U2" s="40"/>
      <c r="W2" s="14"/>
      <c r="X2" s="14"/>
      <c r="Y2" s="14"/>
      <c r="Z2" s="14"/>
      <c r="AA2" s="14"/>
      <c r="AB2" s="14"/>
      <c r="AC2" s="14"/>
      <c r="AD2" s="14"/>
      <c r="AE2" s="14"/>
    </row>
    <row r="3" spans="3:31" ht="18.75" customHeight="1">
      <c r="C3" s="14"/>
      <c r="D3" s="14"/>
      <c r="E3" s="14"/>
      <c r="G3" s="38"/>
      <c r="H3" s="38"/>
      <c r="I3" s="14"/>
      <c r="J3" s="38"/>
      <c r="K3" s="38"/>
      <c r="L3" s="40"/>
      <c r="M3" s="40"/>
      <c r="N3" s="14"/>
      <c r="O3" s="14"/>
      <c r="P3" s="14"/>
      <c r="Q3" s="14"/>
      <c r="R3" s="38" t="s">
        <v>32</v>
      </c>
      <c r="S3" s="38"/>
      <c r="T3" s="40"/>
      <c r="U3" s="40"/>
      <c r="W3" s="14"/>
      <c r="X3" s="14"/>
      <c r="Y3" s="14"/>
      <c r="Z3" s="14"/>
      <c r="AA3" s="14"/>
      <c r="AB3" s="14"/>
      <c r="AC3" s="14"/>
      <c r="AD3" s="14"/>
      <c r="AE3" s="14"/>
    </row>
    <row r="4" spans="3:31" ht="18.75" customHeight="1" hidden="1">
      <c r="C4" s="14"/>
      <c r="D4" s="14"/>
      <c r="E4" s="14"/>
      <c r="G4" s="38"/>
      <c r="H4" s="38"/>
      <c r="I4" s="14"/>
      <c r="J4" s="14"/>
      <c r="K4" s="14"/>
      <c r="L4" s="14"/>
      <c r="M4" s="14"/>
      <c r="N4" s="14"/>
      <c r="O4" s="14"/>
      <c r="P4" s="14"/>
      <c r="Q4" s="14"/>
      <c r="R4" s="14"/>
      <c r="W4" s="14"/>
      <c r="X4" s="14"/>
      <c r="Y4" s="14"/>
      <c r="Z4" s="14"/>
      <c r="AA4" s="14"/>
      <c r="AB4" s="14"/>
      <c r="AC4" s="14"/>
      <c r="AD4" s="14"/>
      <c r="AE4" s="14"/>
    </row>
    <row r="5" spans="3:31" ht="18.75" customHeight="1" hidden="1">
      <c r="C5" s="14"/>
      <c r="D5" s="14"/>
      <c r="E5" s="14"/>
      <c r="G5" s="38"/>
      <c r="H5" s="38"/>
      <c r="I5" s="14"/>
      <c r="J5" s="14"/>
      <c r="K5" s="14"/>
      <c r="L5" s="14"/>
      <c r="M5" s="14"/>
      <c r="N5" s="14"/>
      <c r="O5" s="14"/>
      <c r="P5" s="14"/>
      <c r="Q5" s="14"/>
      <c r="R5" s="14"/>
      <c r="W5" s="14"/>
      <c r="X5" s="14"/>
      <c r="Y5" s="14"/>
      <c r="Z5" s="14"/>
      <c r="AA5" s="14"/>
      <c r="AB5" s="14"/>
      <c r="AC5" s="14"/>
      <c r="AD5" s="14"/>
      <c r="AE5" s="14"/>
    </row>
    <row r="6" spans="2:31" ht="45.75" customHeight="1">
      <c r="B6" s="6"/>
      <c r="C6" s="46" t="s">
        <v>29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23"/>
      <c r="U6" s="6"/>
      <c r="V6" s="17"/>
      <c r="W6" s="6"/>
      <c r="X6" s="6"/>
      <c r="Y6" s="6"/>
      <c r="Z6" s="6"/>
      <c r="AA6" s="6"/>
      <c r="AB6" s="6"/>
      <c r="AC6" s="6"/>
      <c r="AD6" s="6"/>
      <c r="AE6" s="6"/>
    </row>
    <row r="7" spans="2:31" ht="45.75" customHeight="1">
      <c r="B7" s="6"/>
      <c r="C7" s="46" t="s">
        <v>30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6"/>
      <c r="U7" s="6"/>
      <c r="V7" s="17"/>
      <c r="W7" s="6"/>
      <c r="X7" s="6"/>
      <c r="Y7" s="6"/>
      <c r="Z7" s="6"/>
      <c r="AA7" s="6"/>
      <c r="AB7" s="6"/>
      <c r="AC7" s="6"/>
      <c r="AD7" s="6"/>
      <c r="AE7" s="6"/>
    </row>
    <row r="8" spans="1:37" ht="21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 t="s">
        <v>47</v>
      </c>
      <c r="T8" s="6"/>
      <c r="U8" s="6"/>
      <c r="V8" s="17"/>
      <c r="W8" s="6"/>
      <c r="X8" s="6"/>
      <c r="Y8" s="6"/>
      <c r="Z8" s="6"/>
      <c r="AA8" s="6"/>
      <c r="AB8" s="6"/>
      <c r="AC8" s="6"/>
      <c r="AD8" s="6"/>
      <c r="AE8" s="6"/>
      <c r="AK8" s="10" t="s">
        <v>25</v>
      </c>
    </row>
    <row r="9" spans="1:41" ht="37.5" customHeight="1">
      <c r="A9" s="51" t="s">
        <v>8</v>
      </c>
      <c r="B9" s="51" t="s">
        <v>9</v>
      </c>
      <c r="C9" s="77" t="s">
        <v>12</v>
      </c>
      <c r="D9" s="21"/>
      <c r="E9" s="41" t="s">
        <v>45</v>
      </c>
      <c r="F9" s="42"/>
      <c r="G9" s="42"/>
      <c r="H9" s="21"/>
      <c r="I9" s="21"/>
      <c r="J9" s="43" t="s">
        <v>33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5"/>
    </row>
    <row r="10" spans="1:41" s="12" customFormat="1" ht="40.5" customHeight="1">
      <c r="A10" s="51"/>
      <c r="B10" s="51"/>
      <c r="C10" s="78"/>
      <c r="D10" s="49"/>
      <c r="E10" s="48" t="s">
        <v>26</v>
      </c>
      <c r="F10" s="48" t="s">
        <v>10</v>
      </c>
      <c r="G10" s="48" t="s">
        <v>7</v>
      </c>
      <c r="H10" s="48" t="s">
        <v>1</v>
      </c>
      <c r="I10" s="48" t="s">
        <v>53</v>
      </c>
      <c r="J10" s="61" t="s">
        <v>19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  <c r="AK10" s="51" t="s">
        <v>21</v>
      </c>
      <c r="AL10" s="51"/>
      <c r="AM10" s="51"/>
      <c r="AN10" s="51"/>
      <c r="AO10" s="51"/>
    </row>
    <row r="11" spans="1:41" s="12" customFormat="1" ht="27" customHeight="1">
      <c r="A11" s="51"/>
      <c r="B11" s="51"/>
      <c r="C11" s="78"/>
      <c r="D11" s="49"/>
      <c r="E11" s="49"/>
      <c r="F11" s="49"/>
      <c r="G11" s="49"/>
      <c r="H11" s="49"/>
      <c r="I11" s="72"/>
      <c r="J11" s="69" t="s">
        <v>23</v>
      </c>
      <c r="K11" s="19" t="s">
        <v>16</v>
      </c>
      <c r="L11" s="20"/>
      <c r="M11" s="48" t="s">
        <v>2</v>
      </c>
      <c r="N11" s="74" t="s">
        <v>16</v>
      </c>
      <c r="O11" s="75"/>
      <c r="P11" s="75"/>
      <c r="Q11" s="76"/>
      <c r="R11" s="52" t="s">
        <v>20</v>
      </c>
      <c r="S11" s="61" t="s">
        <v>16</v>
      </c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48" t="s">
        <v>3</v>
      </c>
      <c r="AG11" s="51" t="s">
        <v>16</v>
      </c>
      <c r="AH11" s="51"/>
      <c r="AI11" s="51"/>
      <c r="AJ11" s="51"/>
      <c r="AK11" s="48" t="s">
        <v>24</v>
      </c>
      <c r="AL11" s="48" t="s">
        <v>0</v>
      </c>
      <c r="AM11" s="61" t="s">
        <v>16</v>
      </c>
      <c r="AN11" s="62"/>
      <c r="AO11" s="63"/>
    </row>
    <row r="12" spans="1:41" s="12" customFormat="1" ht="31.5" customHeight="1">
      <c r="A12" s="51"/>
      <c r="B12" s="51"/>
      <c r="C12" s="78"/>
      <c r="D12" s="49"/>
      <c r="E12" s="49"/>
      <c r="F12" s="49"/>
      <c r="G12" s="49"/>
      <c r="H12" s="49"/>
      <c r="I12" s="72"/>
      <c r="J12" s="70"/>
      <c r="K12" s="58" t="s">
        <v>46</v>
      </c>
      <c r="L12" s="58"/>
      <c r="M12" s="49"/>
      <c r="N12" s="48"/>
      <c r="O12" s="48"/>
      <c r="P12" s="48"/>
      <c r="Q12" s="48"/>
      <c r="R12" s="53"/>
      <c r="S12" s="51" t="s">
        <v>22</v>
      </c>
      <c r="T12" s="51"/>
      <c r="U12" s="51"/>
      <c r="V12" s="55" t="s">
        <v>41</v>
      </c>
      <c r="W12" s="48" t="s">
        <v>42</v>
      </c>
      <c r="X12" s="48" t="s">
        <v>49</v>
      </c>
      <c r="Y12" s="48" t="s">
        <v>50</v>
      </c>
      <c r="Z12" s="52" t="s">
        <v>43</v>
      </c>
      <c r="AA12" s="52"/>
      <c r="AB12" s="48"/>
      <c r="AC12" s="66"/>
      <c r="AD12" s="48"/>
      <c r="AE12" s="48"/>
      <c r="AF12" s="49"/>
      <c r="AG12" s="49"/>
      <c r="AH12" s="49"/>
      <c r="AI12" s="48"/>
      <c r="AJ12" s="48"/>
      <c r="AK12" s="49"/>
      <c r="AL12" s="49"/>
      <c r="AM12" s="48"/>
      <c r="AN12" s="48"/>
      <c r="AO12" s="48"/>
    </row>
    <row r="13" spans="1:41" s="12" customFormat="1" ht="187.5" customHeight="1">
      <c r="A13" s="51"/>
      <c r="B13" s="51"/>
      <c r="C13" s="78"/>
      <c r="D13" s="50"/>
      <c r="E13" s="49"/>
      <c r="F13" s="49"/>
      <c r="G13" s="49"/>
      <c r="H13" s="49"/>
      <c r="I13" s="73"/>
      <c r="J13" s="71"/>
      <c r="K13" s="59"/>
      <c r="L13" s="59"/>
      <c r="M13" s="50"/>
      <c r="N13" s="49"/>
      <c r="O13" s="49"/>
      <c r="P13" s="49"/>
      <c r="Q13" s="49"/>
      <c r="R13" s="54"/>
      <c r="S13" s="51" t="s">
        <v>38</v>
      </c>
      <c r="T13" s="51" t="s">
        <v>39</v>
      </c>
      <c r="U13" s="51" t="s">
        <v>40</v>
      </c>
      <c r="V13" s="56"/>
      <c r="W13" s="49"/>
      <c r="X13" s="49"/>
      <c r="Y13" s="49"/>
      <c r="Z13" s="53"/>
      <c r="AA13" s="53"/>
      <c r="AB13" s="49"/>
      <c r="AC13" s="67"/>
      <c r="AD13" s="49"/>
      <c r="AE13" s="49"/>
      <c r="AF13" s="49"/>
      <c r="AG13" s="49"/>
      <c r="AH13" s="49"/>
      <c r="AI13" s="64"/>
      <c r="AJ13" s="64"/>
      <c r="AK13" s="49"/>
      <c r="AL13" s="49"/>
      <c r="AM13" s="49"/>
      <c r="AN13" s="49"/>
      <c r="AO13" s="49"/>
    </row>
    <row r="14" spans="1:41" s="12" customFormat="1" ht="34.5" customHeight="1">
      <c r="A14" s="51"/>
      <c r="B14" s="51"/>
      <c r="C14" s="79"/>
      <c r="D14" s="4" t="s">
        <v>44</v>
      </c>
      <c r="E14" s="50"/>
      <c r="F14" s="50"/>
      <c r="G14" s="50"/>
      <c r="H14" s="50"/>
      <c r="I14" s="4" t="s">
        <v>48</v>
      </c>
      <c r="J14" s="4" t="s">
        <v>37</v>
      </c>
      <c r="K14" s="60"/>
      <c r="L14" s="60"/>
      <c r="M14" s="4" t="s">
        <v>36</v>
      </c>
      <c r="N14" s="50"/>
      <c r="O14" s="50"/>
      <c r="P14" s="50"/>
      <c r="Q14" s="50"/>
      <c r="R14" s="4" t="s">
        <v>35</v>
      </c>
      <c r="S14" s="51"/>
      <c r="T14" s="51"/>
      <c r="U14" s="51"/>
      <c r="V14" s="57"/>
      <c r="W14" s="50"/>
      <c r="X14" s="50"/>
      <c r="Y14" s="50"/>
      <c r="Z14" s="54"/>
      <c r="AA14" s="54"/>
      <c r="AB14" s="50"/>
      <c r="AC14" s="68"/>
      <c r="AD14" s="50"/>
      <c r="AE14" s="50"/>
      <c r="AF14" s="4" t="s">
        <v>34</v>
      </c>
      <c r="AG14" s="50"/>
      <c r="AH14" s="50"/>
      <c r="AI14" s="65"/>
      <c r="AJ14" s="65"/>
      <c r="AK14" s="4" t="s">
        <v>28</v>
      </c>
      <c r="AL14" s="4" t="s">
        <v>27</v>
      </c>
      <c r="AM14" s="50"/>
      <c r="AN14" s="50"/>
      <c r="AO14" s="50"/>
    </row>
    <row r="15" spans="1:41" ht="26.25" customHeight="1">
      <c r="A15" s="11" t="s">
        <v>18</v>
      </c>
      <c r="B15" s="7" t="s">
        <v>11</v>
      </c>
      <c r="C15" s="3">
        <f>E15+G15+I15+J15+M15+R15</f>
        <v>5637554</v>
      </c>
      <c r="D15" s="3">
        <f>SUM(E15:F15)</f>
        <v>0</v>
      </c>
      <c r="E15" s="3"/>
      <c r="F15" s="3"/>
      <c r="G15" s="3"/>
      <c r="H15" s="3"/>
      <c r="I15" s="3"/>
      <c r="J15" s="3">
        <v>4849200</v>
      </c>
      <c r="K15" s="3"/>
      <c r="L15" s="3"/>
      <c r="M15" s="3">
        <f>SUM(N15:Q15)</f>
        <v>0</v>
      </c>
      <c r="N15" s="3"/>
      <c r="O15" s="3"/>
      <c r="P15" s="3"/>
      <c r="Q15" s="3"/>
      <c r="R15" s="3">
        <f>SUM(S15:AE15)</f>
        <v>788354</v>
      </c>
      <c r="S15" s="3">
        <v>221700</v>
      </c>
      <c r="T15" s="3">
        <v>406080</v>
      </c>
      <c r="U15" s="3">
        <v>44400</v>
      </c>
      <c r="V15" s="3">
        <v>43174</v>
      </c>
      <c r="W15" s="3">
        <v>40000</v>
      </c>
      <c r="X15" s="3">
        <v>25000</v>
      </c>
      <c r="Y15" s="3">
        <v>8000</v>
      </c>
      <c r="Z15" s="3"/>
      <c r="AA15" s="3"/>
      <c r="AB15" s="3"/>
      <c r="AC15" s="3"/>
      <c r="AD15" s="3"/>
      <c r="AE15" s="3"/>
      <c r="AF15" s="3">
        <f>SUM(AG15:AJ15)</f>
        <v>0</v>
      </c>
      <c r="AG15" s="3"/>
      <c r="AH15" s="3"/>
      <c r="AI15" s="3"/>
      <c r="AJ15" s="3"/>
      <c r="AK15" s="3"/>
      <c r="AL15" s="3">
        <f>SUM(AM15:AO15)</f>
        <v>0</v>
      </c>
      <c r="AM15" s="3"/>
      <c r="AN15" s="3"/>
      <c r="AO15" s="3"/>
    </row>
    <row r="16" spans="1:41" ht="26.25" customHeight="1" hidden="1">
      <c r="A16" s="11" t="s">
        <v>5</v>
      </c>
      <c r="B16" s="7" t="s">
        <v>6</v>
      </c>
      <c r="C16" s="3">
        <f>E16+G16+J16+M16+R16</f>
        <v>0</v>
      </c>
      <c r="D16" s="3">
        <f>SUM(E16:F16)</f>
        <v>0</v>
      </c>
      <c r="E16" s="3"/>
      <c r="F16" s="3"/>
      <c r="G16" s="3"/>
      <c r="H16" s="3"/>
      <c r="I16" s="3"/>
      <c r="J16" s="3"/>
      <c r="K16" s="3"/>
      <c r="L16" s="3"/>
      <c r="M16" s="3">
        <f>SUM(N16:Q16)</f>
        <v>0</v>
      </c>
      <c r="N16" s="3"/>
      <c r="O16" s="3"/>
      <c r="P16" s="3"/>
      <c r="Q16" s="3"/>
      <c r="R16" s="3">
        <f>SUM(S16:AE16)</f>
        <v>0</v>
      </c>
      <c r="S16" s="3"/>
      <c r="T16" s="3"/>
      <c r="U16" s="3"/>
      <c r="V16" s="22"/>
      <c r="W16" s="3"/>
      <c r="X16" s="3"/>
      <c r="Y16" s="3"/>
      <c r="Z16" s="3"/>
      <c r="AA16" s="3"/>
      <c r="AB16" s="3"/>
      <c r="AC16" s="3"/>
      <c r="AD16" s="3"/>
      <c r="AE16" s="3"/>
      <c r="AF16" s="3">
        <f>SUM(AG16:AJ16)</f>
        <v>0</v>
      </c>
      <c r="AG16" s="3"/>
      <c r="AH16" s="3"/>
      <c r="AI16" s="3"/>
      <c r="AJ16" s="3"/>
      <c r="AK16" s="3"/>
      <c r="AL16" s="3">
        <f>SUM(AM16:AO16)</f>
        <v>0</v>
      </c>
      <c r="AM16" s="3"/>
      <c r="AN16" s="3"/>
      <c r="AO16" s="3"/>
    </row>
    <row r="17" spans="1:41" ht="26.25" customHeight="1">
      <c r="A17" s="8" t="s">
        <v>17</v>
      </c>
      <c r="B17" s="7" t="s">
        <v>13</v>
      </c>
      <c r="C17" s="3">
        <f>E17+G17+I17+J17+M17+R17</f>
        <v>1142850</v>
      </c>
      <c r="D17" s="3">
        <f>SUM(E17:F17)</f>
        <v>0</v>
      </c>
      <c r="E17" s="3"/>
      <c r="F17" s="3"/>
      <c r="G17" s="3"/>
      <c r="H17" s="3"/>
      <c r="I17" s="3"/>
      <c r="J17" s="3"/>
      <c r="K17" s="3"/>
      <c r="L17" s="3"/>
      <c r="M17" s="3">
        <f>SUM(N17:Q17)</f>
        <v>0</v>
      </c>
      <c r="N17" s="3"/>
      <c r="O17" s="3"/>
      <c r="P17" s="3"/>
      <c r="Q17" s="3"/>
      <c r="R17" s="3">
        <f>SUM(S17:AE17)</f>
        <v>1142850</v>
      </c>
      <c r="S17" s="3"/>
      <c r="T17" s="3"/>
      <c r="U17" s="3"/>
      <c r="V17" s="22"/>
      <c r="W17" s="3"/>
      <c r="X17" s="3"/>
      <c r="Y17" s="3"/>
      <c r="Z17" s="3">
        <v>1142850</v>
      </c>
      <c r="AA17" s="3"/>
      <c r="AB17" s="3"/>
      <c r="AC17" s="3"/>
      <c r="AD17" s="3"/>
      <c r="AE17" s="3"/>
      <c r="AF17" s="3">
        <f>SUM(AG17:AJ17)</f>
        <v>0</v>
      </c>
      <c r="AG17" s="3"/>
      <c r="AH17" s="3"/>
      <c r="AI17" s="3"/>
      <c r="AJ17" s="3"/>
      <c r="AK17" s="3"/>
      <c r="AL17" s="3">
        <f>SUM(AM17:AO17)</f>
        <v>0</v>
      </c>
      <c r="AM17" s="3"/>
      <c r="AN17" s="3"/>
      <c r="AO17" s="3"/>
    </row>
    <row r="18" spans="1:41" ht="26.25" customHeight="1">
      <c r="A18" s="11"/>
      <c r="B18" s="7" t="s">
        <v>15</v>
      </c>
      <c r="C18" s="3">
        <f>E18+G18+I18+J18+M18+R18</f>
        <v>32631200</v>
      </c>
      <c r="D18" s="3">
        <f>SUM(E18:F18)</f>
        <v>0</v>
      </c>
      <c r="E18" s="3"/>
      <c r="F18" s="3"/>
      <c r="G18" s="3"/>
      <c r="H18" s="3"/>
      <c r="I18" s="3">
        <v>32631200</v>
      </c>
      <c r="J18" s="3"/>
      <c r="K18" s="3"/>
      <c r="L18" s="3"/>
      <c r="M18" s="3">
        <f>SUM(N18:Q18)</f>
        <v>0</v>
      </c>
      <c r="N18" s="3"/>
      <c r="O18" s="3"/>
      <c r="P18" s="3"/>
      <c r="Q18" s="3"/>
      <c r="R18" s="3">
        <f>SUM(S18:AE18)</f>
        <v>0</v>
      </c>
      <c r="S18" s="3"/>
      <c r="T18" s="3"/>
      <c r="U18" s="3"/>
      <c r="V18" s="22"/>
      <c r="W18" s="3"/>
      <c r="X18" s="3"/>
      <c r="Y18" s="3"/>
      <c r="Z18" s="3"/>
      <c r="AA18" s="3"/>
      <c r="AB18" s="3"/>
      <c r="AC18" s="3"/>
      <c r="AD18" s="3"/>
      <c r="AE18" s="3"/>
      <c r="AF18" s="3">
        <f>SUM(AG18:AJ18)</f>
        <v>0</v>
      </c>
      <c r="AG18" s="3"/>
      <c r="AH18" s="3"/>
      <c r="AI18" s="3"/>
      <c r="AJ18" s="3"/>
      <c r="AK18" s="3"/>
      <c r="AL18" s="3">
        <f>SUM(AM18:AO18)</f>
        <v>0</v>
      </c>
      <c r="AM18" s="3"/>
      <c r="AN18" s="3"/>
      <c r="AO18" s="3"/>
    </row>
    <row r="19" spans="1:41" ht="22.5" customHeight="1">
      <c r="A19" s="9"/>
      <c r="B19" s="9" t="s">
        <v>14</v>
      </c>
      <c r="C19" s="5">
        <f>SUM(C15:C18)</f>
        <v>39411604</v>
      </c>
      <c r="D19" s="5">
        <f>SUM(D15:D18)</f>
        <v>0</v>
      </c>
      <c r="E19" s="5">
        <v>22358600</v>
      </c>
      <c r="F19" s="5">
        <f>SUM(F15:F18)</f>
        <v>0</v>
      </c>
      <c r="G19" s="5">
        <v>59054</v>
      </c>
      <c r="H19" s="5">
        <f>SUM(H15:H18)</f>
        <v>0</v>
      </c>
      <c r="I19" s="5">
        <f>SUM(I15:I18)</f>
        <v>32631200</v>
      </c>
      <c r="J19" s="5">
        <f>SUM(J15:J18)</f>
        <v>4849200</v>
      </c>
      <c r="K19" s="5"/>
      <c r="L19" s="5"/>
      <c r="M19" s="5">
        <v>5350000</v>
      </c>
      <c r="N19" s="5">
        <f aca="true" t="shared" si="0" ref="N19:AC19">SUM(N15:N18)</f>
        <v>0</v>
      </c>
      <c r="O19" s="5">
        <f t="shared" si="0"/>
        <v>0</v>
      </c>
      <c r="P19" s="5">
        <f t="shared" si="0"/>
        <v>0</v>
      </c>
      <c r="Q19" s="5">
        <f t="shared" si="0"/>
        <v>0</v>
      </c>
      <c r="R19" s="5">
        <f t="shared" si="0"/>
        <v>1931204</v>
      </c>
      <c r="S19" s="5">
        <f t="shared" si="0"/>
        <v>221700</v>
      </c>
      <c r="T19" s="5">
        <f t="shared" si="0"/>
        <v>406080</v>
      </c>
      <c r="U19" s="5">
        <f t="shared" si="0"/>
        <v>44400</v>
      </c>
      <c r="V19" s="5">
        <f t="shared" si="0"/>
        <v>43174</v>
      </c>
      <c r="W19" s="5">
        <f t="shared" si="0"/>
        <v>40000</v>
      </c>
      <c r="X19" s="5">
        <f t="shared" si="0"/>
        <v>25000</v>
      </c>
      <c r="Y19" s="5">
        <f t="shared" si="0"/>
        <v>8000</v>
      </c>
      <c r="Z19" s="5">
        <f t="shared" si="0"/>
        <v>1142850</v>
      </c>
      <c r="AA19" s="5">
        <f t="shared" si="0"/>
        <v>0</v>
      </c>
      <c r="AB19" s="5">
        <f t="shared" si="0"/>
        <v>0</v>
      </c>
      <c r="AC19" s="5">
        <f t="shared" si="0"/>
        <v>0</v>
      </c>
      <c r="AD19" s="5">
        <f aca="true" t="shared" si="1" ref="AD19:AO19">SUM(AD15:AD18)</f>
        <v>0</v>
      </c>
      <c r="AE19" s="5">
        <f t="shared" si="1"/>
        <v>0</v>
      </c>
      <c r="AF19" s="5">
        <f t="shared" si="1"/>
        <v>0</v>
      </c>
      <c r="AG19" s="5">
        <f t="shared" si="1"/>
        <v>0</v>
      </c>
      <c r="AH19" s="5">
        <f t="shared" si="1"/>
        <v>0</v>
      </c>
      <c r="AI19" s="5">
        <f t="shared" si="1"/>
        <v>0</v>
      </c>
      <c r="AJ19" s="5">
        <f t="shared" si="1"/>
        <v>0</v>
      </c>
      <c r="AK19" s="5">
        <f t="shared" si="1"/>
        <v>0</v>
      </c>
      <c r="AL19" s="5">
        <f t="shared" si="1"/>
        <v>0</v>
      </c>
      <c r="AM19" s="5">
        <f t="shared" si="1"/>
        <v>0</v>
      </c>
      <c r="AN19" s="5">
        <f t="shared" si="1"/>
        <v>0</v>
      </c>
      <c r="AO19" s="5">
        <f t="shared" si="1"/>
        <v>0</v>
      </c>
    </row>
    <row r="20" spans="2:31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18"/>
      <c r="W20" s="2"/>
      <c r="X20" s="2"/>
      <c r="Y20" s="2"/>
      <c r="Z20" s="2"/>
      <c r="AA20" s="2"/>
      <c r="AB20" s="2"/>
      <c r="AC20" s="2"/>
      <c r="AD20" s="2"/>
      <c r="AE20" s="2"/>
    </row>
    <row r="21" spans="2:19" ht="12.75">
      <c r="B21" s="1" t="s">
        <v>51</v>
      </c>
      <c r="S21" s="1" t="s">
        <v>52</v>
      </c>
    </row>
  </sheetData>
  <sheetProtection/>
  <mergeCells count="63">
    <mergeCell ref="Q12:Q14"/>
    <mergeCell ref="E10:E14"/>
    <mergeCell ref="C9:C14"/>
    <mergeCell ref="D10:D13"/>
    <mergeCell ref="F10:F14"/>
    <mergeCell ref="M11:M13"/>
    <mergeCell ref="K12:K14"/>
    <mergeCell ref="A9:A14"/>
    <mergeCell ref="B9:B14"/>
    <mergeCell ref="J10:AJ10"/>
    <mergeCell ref="AG11:AJ11"/>
    <mergeCell ref="J11:J13"/>
    <mergeCell ref="U13:U14"/>
    <mergeCell ref="AF11:AF13"/>
    <mergeCell ref="S11:AE11"/>
    <mergeCell ref="N12:N14"/>
    <mergeCell ref="I10:I13"/>
    <mergeCell ref="AB12:AB14"/>
    <mergeCell ref="T13:T14"/>
    <mergeCell ref="S12:U12"/>
    <mergeCell ref="AA12:AA14"/>
    <mergeCell ref="Y12:Y14"/>
    <mergeCell ref="AD12:AD14"/>
    <mergeCell ref="AM11:AO11"/>
    <mergeCell ref="AH12:AH14"/>
    <mergeCell ref="AG12:AG14"/>
    <mergeCell ref="AJ12:AJ14"/>
    <mergeCell ref="X12:X14"/>
    <mergeCell ref="AC12:AC14"/>
    <mergeCell ref="AE12:AE14"/>
    <mergeCell ref="AK11:AK13"/>
    <mergeCell ref="AL11:AL13"/>
    <mergeCell ref="AI12:AI14"/>
    <mergeCell ref="AO12:AO14"/>
    <mergeCell ref="AK10:AO10"/>
    <mergeCell ref="AM12:AM14"/>
    <mergeCell ref="AN12:AN14"/>
    <mergeCell ref="P12:P14"/>
    <mergeCell ref="R11:R13"/>
    <mergeCell ref="S13:S14"/>
    <mergeCell ref="V12:V14"/>
    <mergeCell ref="W12:W14"/>
    <mergeCell ref="Z12:Z14"/>
    <mergeCell ref="C6:S6"/>
    <mergeCell ref="G4:H4"/>
    <mergeCell ref="G1:H1"/>
    <mergeCell ref="G2:H2"/>
    <mergeCell ref="G10:G14"/>
    <mergeCell ref="H10:H14"/>
    <mergeCell ref="L12:L14"/>
    <mergeCell ref="O12:O14"/>
    <mergeCell ref="C7:S7"/>
    <mergeCell ref="N11:Q11"/>
    <mergeCell ref="G3:H3"/>
    <mergeCell ref="J1:K1"/>
    <mergeCell ref="J2:M2"/>
    <mergeCell ref="J3:M3"/>
    <mergeCell ref="E9:G9"/>
    <mergeCell ref="J9:AO9"/>
    <mergeCell ref="G5:H5"/>
    <mergeCell ref="R1:S1"/>
    <mergeCell ref="R2:U2"/>
    <mergeCell ref="R3:U3"/>
  </mergeCells>
  <printOptions horizontalCentered="1"/>
  <pageMargins left="0.2362204724409449" right="0.15748031496062992" top="0.15748031496062992" bottom="0.2362204724409449" header="0.15748031496062992" footer="0.15748031496062992"/>
  <pageSetup fitToWidth="46" horizontalDpi="600" verticalDpi="600" orientation="landscape" paperSize="9" scale="70" r:id="rId1"/>
  <headerFooter alignWithMargins="0">
    <oddFooter>&amp;R&amp;P</oddFooter>
  </headerFooter>
  <colBreaks count="1" manualBreakCount="1">
    <brk id="41" max="8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24"/>
  <sheetViews>
    <sheetView showZeros="0" zoomScale="70" zoomScaleNormal="70" zoomScaleSheetLayoutView="70" zoomScalePageLayoutView="0" workbookViewId="0" topLeftCell="A1">
      <pane xSplit="2" ySplit="16" topLeftCell="C23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L2" sqref="L2:N2"/>
    </sheetView>
  </sheetViews>
  <sheetFormatPr defaultColWidth="17.75390625" defaultRowHeight="12.75"/>
  <cols>
    <col min="1" max="1" width="16.875" style="10" customWidth="1"/>
    <col min="2" max="2" width="25.75390625" style="1" customWidth="1"/>
    <col min="3" max="3" width="20.75390625" style="1" customWidth="1"/>
    <col min="4" max="4" width="20.25390625" style="1" hidden="1" customWidth="1"/>
    <col min="5" max="5" width="20.25390625" style="1" customWidth="1"/>
    <col min="6" max="6" width="19.875" style="1" hidden="1" customWidth="1"/>
    <col min="7" max="7" width="19.875" style="1" customWidth="1"/>
    <col min="8" max="8" width="16.25390625" style="1" customWidth="1"/>
    <col min="9" max="10" width="16.25390625" style="1" hidden="1" customWidth="1"/>
    <col min="11" max="11" width="22.375" style="1" customWidth="1"/>
    <col min="12" max="12" width="21.125" style="1" customWidth="1"/>
    <col min="13" max="13" width="19.625" style="1" customWidth="1"/>
    <col min="14" max="14" width="19.00390625" style="1" customWidth="1"/>
    <col min="15" max="15" width="18.25390625" style="1" customWidth="1"/>
    <col min="16" max="16" width="19.75390625" style="1" customWidth="1"/>
    <col min="17" max="17" width="17.125" style="1" customWidth="1"/>
    <col min="18" max="19" width="16.625" style="1" customWidth="1"/>
    <col min="20" max="20" width="16.625" style="16" customWidth="1"/>
    <col min="21" max="23" width="16.625" style="1" customWidth="1"/>
    <col min="24" max="24" width="19.375" style="1" customWidth="1"/>
    <col min="25" max="25" width="16.625" style="1" customWidth="1"/>
    <col min="26" max="26" width="20.625" style="1" customWidth="1"/>
    <col min="27" max="27" width="17.75390625" style="1" customWidth="1"/>
    <col min="28" max="28" width="17.375" style="1" hidden="1" customWidth="1"/>
    <col min="29" max="29" width="16.75390625" style="1" hidden="1" customWidth="1"/>
    <col min="30" max="30" width="17.75390625" style="1" customWidth="1"/>
    <col min="31" max="31" width="26.125" style="1" customWidth="1"/>
    <col min="32" max="34" width="17.75390625" style="1" hidden="1" customWidth="1"/>
    <col min="35" max="35" width="18.25390625" style="1" hidden="1" customWidth="1"/>
    <col min="36" max="38" width="17.75390625" style="1" hidden="1" customWidth="1"/>
    <col min="39" max="39" width="9.25390625" style="1" hidden="1" customWidth="1"/>
    <col min="40" max="16384" width="17.75390625" style="1" customWidth="1"/>
  </cols>
  <sheetData>
    <row r="1" spans="3:30" ht="18.75" customHeight="1">
      <c r="C1" s="13"/>
      <c r="E1" s="39"/>
      <c r="F1" s="39"/>
      <c r="G1" s="15"/>
      <c r="H1" s="39"/>
      <c r="I1" s="39"/>
      <c r="J1" s="13"/>
      <c r="K1" s="13"/>
      <c r="L1" s="13" t="s">
        <v>4</v>
      </c>
      <c r="M1" s="13"/>
      <c r="N1" s="13"/>
      <c r="O1" s="13"/>
      <c r="P1" s="13"/>
      <c r="Q1" s="13"/>
      <c r="R1" s="13"/>
      <c r="S1" s="13"/>
      <c r="U1" s="15"/>
      <c r="V1" s="15"/>
      <c r="W1" s="15"/>
      <c r="X1" s="15"/>
      <c r="Y1" s="15"/>
      <c r="Z1" s="15"/>
      <c r="AA1" s="13"/>
      <c r="AB1" s="13"/>
      <c r="AC1" s="13"/>
      <c r="AD1" s="13"/>
    </row>
    <row r="2" spans="3:31" ht="18" customHeight="1">
      <c r="C2" s="14"/>
      <c r="E2" s="38"/>
      <c r="F2" s="38"/>
      <c r="G2" s="14"/>
      <c r="H2" s="38"/>
      <c r="I2" s="38"/>
      <c r="J2" s="40"/>
      <c r="K2" s="40"/>
      <c r="L2" s="80" t="s">
        <v>63</v>
      </c>
      <c r="M2" s="80"/>
      <c r="N2" s="80"/>
      <c r="O2" s="14"/>
      <c r="P2" s="80"/>
      <c r="Q2" s="80"/>
      <c r="R2" s="80"/>
      <c r="S2" s="80"/>
      <c r="T2" s="80"/>
      <c r="U2" s="80"/>
      <c r="V2" s="80"/>
      <c r="W2" s="80"/>
      <c r="X2" s="80"/>
      <c r="Y2" s="80"/>
      <c r="Z2" s="14"/>
      <c r="AA2" s="14"/>
      <c r="AB2" s="14"/>
      <c r="AC2" s="14"/>
      <c r="AD2" s="14"/>
      <c r="AE2" s="14"/>
    </row>
    <row r="3" spans="3:31" ht="18.75" customHeight="1">
      <c r="C3" s="14"/>
      <c r="E3" s="38"/>
      <c r="F3" s="38"/>
      <c r="G3" s="14"/>
      <c r="H3" s="38"/>
      <c r="I3" s="38"/>
      <c r="J3" s="40"/>
      <c r="K3" s="40"/>
      <c r="L3" s="80" t="s">
        <v>64</v>
      </c>
      <c r="M3" s="80"/>
      <c r="N3" s="80"/>
      <c r="O3" s="14"/>
      <c r="P3" s="80"/>
      <c r="Q3" s="80"/>
      <c r="R3" s="80"/>
      <c r="S3" s="80"/>
      <c r="T3" s="80"/>
      <c r="U3" s="80"/>
      <c r="V3" s="80"/>
      <c r="W3" s="80"/>
      <c r="X3" s="80"/>
      <c r="Y3" s="80"/>
      <c r="Z3" s="14"/>
      <c r="AA3" s="14"/>
      <c r="AB3" s="14"/>
      <c r="AC3" s="14"/>
      <c r="AD3" s="14"/>
      <c r="AE3" s="14"/>
    </row>
    <row r="4" spans="3:31" ht="18.75" customHeight="1">
      <c r="C4" s="14"/>
      <c r="E4" s="38"/>
      <c r="F4" s="38"/>
      <c r="G4" s="14"/>
      <c r="H4" s="14"/>
      <c r="I4" s="14"/>
      <c r="J4" s="14"/>
      <c r="K4" s="14"/>
      <c r="L4" s="80" t="s">
        <v>68</v>
      </c>
      <c r="M4" s="80"/>
      <c r="N4" s="80"/>
      <c r="O4" s="14"/>
      <c r="P4" s="80"/>
      <c r="Q4" s="80"/>
      <c r="R4" s="80"/>
      <c r="S4" s="80"/>
      <c r="T4" s="80"/>
      <c r="U4" s="80"/>
      <c r="V4" s="80"/>
      <c r="W4" s="80"/>
      <c r="X4" s="80"/>
      <c r="Y4" s="80"/>
      <c r="Z4" s="14"/>
      <c r="AA4" s="14"/>
      <c r="AB4" s="14"/>
      <c r="AC4" s="14"/>
      <c r="AD4" s="14"/>
      <c r="AE4" s="14"/>
    </row>
    <row r="5" spans="3:29" ht="18.75" customHeight="1">
      <c r="C5" s="14"/>
      <c r="E5" s="38"/>
      <c r="F5" s="38"/>
      <c r="G5" s="14"/>
      <c r="H5" s="14"/>
      <c r="I5" s="14"/>
      <c r="J5" s="14"/>
      <c r="K5" s="14"/>
      <c r="L5" s="14"/>
      <c r="M5" s="14"/>
      <c r="N5" s="14"/>
      <c r="O5" s="14"/>
      <c r="P5" s="14"/>
      <c r="U5" s="14"/>
      <c r="V5" s="14"/>
      <c r="W5" s="14"/>
      <c r="X5" s="14"/>
      <c r="Y5" s="14"/>
      <c r="Z5" s="14"/>
      <c r="AA5" s="14"/>
      <c r="AB5" s="14"/>
      <c r="AC5" s="14"/>
    </row>
    <row r="6" spans="3:29" ht="30" customHeight="1">
      <c r="C6" s="46" t="s">
        <v>62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29"/>
      <c r="P6" s="29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14"/>
      <c r="AC6" s="14"/>
    </row>
    <row r="7" spans="3:29" ht="27" customHeight="1">
      <c r="C7" s="46" t="s">
        <v>66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29"/>
      <c r="P7" s="29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14"/>
      <c r="AC7" s="14"/>
    </row>
    <row r="8" spans="2:29" ht="31.5" customHeight="1">
      <c r="B8" s="6"/>
      <c r="C8" s="46" t="s">
        <v>29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24"/>
      <c r="P8" s="24"/>
      <c r="Q8" s="24"/>
      <c r="R8" s="23"/>
      <c r="S8" s="6"/>
      <c r="T8" s="17"/>
      <c r="U8" s="6"/>
      <c r="V8" s="6"/>
      <c r="W8" s="6"/>
      <c r="X8" s="6"/>
      <c r="Y8" s="6"/>
      <c r="Z8" s="6"/>
      <c r="AA8" s="6"/>
      <c r="AB8" s="6"/>
      <c r="AC8" s="6"/>
    </row>
    <row r="9" spans="2:29" ht="39" customHeight="1">
      <c r="B9" s="6"/>
      <c r="C9" s="46" t="s">
        <v>67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24"/>
      <c r="P9" s="24"/>
      <c r="Q9" s="24"/>
      <c r="R9" s="6"/>
      <c r="S9" s="6"/>
      <c r="T9" s="17"/>
      <c r="U9" s="6"/>
      <c r="V9" s="6"/>
      <c r="W9" s="6"/>
      <c r="X9" s="6"/>
      <c r="Y9" s="6"/>
      <c r="Z9" s="6"/>
      <c r="AA9" s="6"/>
      <c r="AB9" s="6"/>
      <c r="AC9" s="6"/>
    </row>
    <row r="10" spans="1:35" ht="21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 t="s">
        <v>47</v>
      </c>
      <c r="O10" s="6"/>
      <c r="P10" s="6"/>
      <c r="Q10" s="6"/>
      <c r="R10" s="6"/>
      <c r="S10" s="6"/>
      <c r="T10" s="17"/>
      <c r="U10" s="6"/>
      <c r="V10" s="6"/>
      <c r="W10" s="6"/>
      <c r="X10" s="6" t="s">
        <v>47</v>
      </c>
      <c r="Y10" s="6"/>
      <c r="Z10" s="6"/>
      <c r="AA10" s="6"/>
      <c r="AB10" s="6"/>
      <c r="AC10" s="6"/>
      <c r="AE10" s="6" t="s">
        <v>47</v>
      </c>
      <c r="AI10" s="10" t="s">
        <v>25</v>
      </c>
    </row>
    <row r="11" spans="1:39" ht="37.5" customHeight="1">
      <c r="A11" s="51" t="s">
        <v>8</v>
      </c>
      <c r="B11" s="51" t="s">
        <v>9</v>
      </c>
      <c r="C11" s="77" t="s">
        <v>12</v>
      </c>
      <c r="D11" s="42" t="s">
        <v>69</v>
      </c>
      <c r="E11" s="42"/>
      <c r="F11" s="42"/>
      <c r="G11" s="42"/>
      <c r="H11" s="43" t="s">
        <v>71</v>
      </c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5"/>
    </row>
    <row r="12" spans="1:39" s="12" customFormat="1" ht="40.5" customHeight="1">
      <c r="A12" s="51"/>
      <c r="B12" s="51"/>
      <c r="C12" s="78"/>
      <c r="D12" s="48" t="s">
        <v>10</v>
      </c>
      <c r="E12" s="48" t="s">
        <v>70</v>
      </c>
      <c r="F12" s="48" t="s">
        <v>1</v>
      </c>
      <c r="G12" s="48" t="s">
        <v>53</v>
      </c>
      <c r="H12" s="61" t="s">
        <v>19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3"/>
      <c r="AI12" s="51" t="s">
        <v>21</v>
      </c>
      <c r="AJ12" s="51"/>
      <c r="AK12" s="51"/>
      <c r="AL12" s="51"/>
      <c r="AM12" s="51"/>
    </row>
    <row r="13" spans="1:39" s="12" customFormat="1" ht="27" customHeight="1">
      <c r="A13" s="51"/>
      <c r="B13" s="51"/>
      <c r="C13" s="78"/>
      <c r="D13" s="49"/>
      <c r="E13" s="49"/>
      <c r="F13" s="49"/>
      <c r="G13" s="72"/>
      <c r="H13" s="69" t="s">
        <v>23</v>
      </c>
      <c r="I13" s="19" t="s">
        <v>16</v>
      </c>
      <c r="J13" s="20"/>
      <c r="K13" s="48" t="s">
        <v>2</v>
      </c>
      <c r="L13" s="74" t="s">
        <v>16</v>
      </c>
      <c r="M13" s="75"/>
      <c r="N13" s="75"/>
      <c r="O13" s="76"/>
      <c r="P13" s="52" t="s">
        <v>20</v>
      </c>
      <c r="Q13" s="61" t="s">
        <v>16</v>
      </c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48" t="s">
        <v>3</v>
      </c>
      <c r="AE13" s="51" t="s">
        <v>16</v>
      </c>
      <c r="AF13" s="51"/>
      <c r="AG13" s="51"/>
      <c r="AH13" s="51"/>
      <c r="AI13" s="48" t="s">
        <v>24</v>
      </c>
      <c r="AJ13" s="48" t="s">
        <v>0</v>
      </c>
      <c r="AK13" s="61" t="s">
        <v>16</v>
      </c>
      <c r="AL13" s="62"/>
      <c r="AM13" s="63"/>
    </row>
    <row r="14" spans="1:39" s="12" customFormat="1" ht="31.5" customHeight="1">
      <c r="A14" s="51"/>
      <c r="B14" s="51"/>
      <c r="C14" s="78"/>
      <c r="D14" s="49"/>
      <c r="E14" s="49"/>
      <c r="F14" s="49"/>
      <c r="G14" s="72"/>
      <c r="H14" s="70"/>
      <c r="I14" s="58" t="s">
        <v>46</v>
      </c>
      <c r="J14" s="58"/>
      <c r="K14" s="49"/>
      <c r="L14" s="48" t="s">
        <v>58</v>
      </c>
      <c r="M14" s="48" t="s">
        <v>59</v>
      </c>
      <c r="N14" s="48" t="s">
        <v>60</v>
      </c>
      <c r="O14" s="48" t="s">
        <v>65</v>
      </c>
      <c r="P14" s="53"/>
      <c r="Q14" s="51" t="s">
        <v>22</v>
      </c>
      <c r="R14" s="51"/>
      <c r="S14" s="51"/>
      <c r="T14" s="55" t="s">
        <v>41</v>
      </c>
      <c r="U14" s="48" t="s">
        <v>42</v>
      </c>
      <c r="V14" s="48" t="s">
        <v>49</v>
      </c>
      <c r="W14" s="48" t="s">
        <v>50</v>
      </c>
      <c r="X14" s="52" t="s">
        <v>43</v>
      </c>
      <c r="Y14" s="52" t="s">
        <v>54</v>
      </c>
      <c r="Z14" s="48" t="s">
        <v>55</v>
      </c>
      <c r="AA14" s="66" t="s">
        <v>56</v>
      </c>
      <c r="AB14" s="48"/>
      <c r="AC14" s="48"/>
      <c r="AD14" s="49"/>
      <c r="AE14" s="49" t="s">
        <v>61</v>
      </c>
      <c r="AF14" s="49"/>
      <c r="AG14" s="48"/>
      <c r="AH14" s="48"/>
      <c r="AI14" s="49"/>
      <c r="AJ14" s="49"/>
      <c r="AK14" s="48"/>
      <c r="AL14" s="48"/>
      <c r="AM14" s="48"/>
    </row>
    <row r="15" spans="1:39" s="12" customFormat="1" ht="187.5" customHeight="1">
      <c r="A15" s="51"/>
      <c r="B15" s="51"/>
      <c r="C15" s="78"/>
      <c r="D15" s="49"/>
      <c r="E15" s="49"/>
      <c r="F15" s="49"/>
      <c r="G15" s="73"/>
      <c r="H15" s="71"/>
      <c r="I15" s="59"/>
      <c r="J15" s="59"/>
      <c r="K15" s="50"/>
      <c r="L15" s="49"/>
      <c r="M15" s="49"/>
      <c r="N15" s="49"/>
      <c r="O15" s="49"/>
      <c r="P15" s="54"/>
      <c r="Q15" s="51" t="s">
        <v>38</v>
      </c>
      <c r="R15" s="51" t="s">
        <v>39</v>
      </c>
      <c r="S15" s="51" t="s">
        <v>40</v>
      </c>
      <c r="T15" s="56"/>
      <c r="U15" s="49"/>
      <c r="V15" s="49"/>
      <c r="W15" s="49"/>
      <c r="X15" s="53"/>
      <c r="Y15" s="53"/>
      <c r="Z15" s="49"/>
      <c r="AA15" s="67"/>
      <c r="AB15" s="49"/>
      <c r="AC15" s="49"/>
      <c r="AD15" s="49"/>
      <c r="AE15" s="49"/>
      <c r="AF15" s="49"/>
      <c r="AG15" s="64"/>
      <c r="AH15" s="64"/>
      <c r="AI15" s="49"/>
      <c r="AJ15" s="49"/>
      <c r="AK15" s="49"/>
      <c r="AL15" s="49"/>
      <c r="AM15" s="49"/>
    </row>
    <row r="16" spans="1:39" s="12" customFormat="1" ht="33.75" customHeight="1">
      <c r="A16" s="51"/>
      <c r="B16" s="51"/>
      <c r="C16" s="79"/>
      <c r="D16" s="50"/>
      <c r="E16" s="50"/>
      <c r="F16" s="50"/>
      <c r="G16" s="4" t="s">
        <v>48</v>
      </c>
      <c r="H16" s="4" t="s">
        <v>37</v>
      </c>
      <c r="I16" s="60"/>
      <c r="J16" s="60"/>
      <c r="K16" s="4" t="s">
        <v>36</v>
      </c>
      <c r="L16" s="50"/>
      <c r="M16" s="50"/>
      <c r="N16" s="50"/>
      <c r="O16" s="50"/>
      <c r="P16" s="4" t="s">
        <v>35</v>
      </c>
      <c r="Q16" s="51"/>
      <c r="R16" s="51"/>
      <c r="S16" s="51"/>
      <c r="T16" s="57"/>
      <c r="U16" s="50"/>
      <c r="V16" s="50"/>
      <c r="W16" s="50"/>
      <c r="X16" s="54"/>
      <c r="Y16" s="54"/>
      <c r="Z16" s="50"/>
      <c r="AA16" s="68"/>
      <c r="AB16" s="50"/>
      <c r="AC16" s="50"/>
      <c r="AD16" s="4" t="s">
        <v>34</v>
      </c>
      <c r="AE16" s="50"/>
      <c r="AF16" s="50"/>
      <c r="AG16" s="65"/>
      <c r="AH16" s="65"/>
      <c r="AI16" s="4" t="s">
        <v>28</v>
      </c>
      <c r="AJ16" s="4" t="s">
        <v>27</v>
      </c>
      <c r="AK16" s="50"/>
      <c r="AL16" s="50"/>
      <c r="AM16" s="50"/>
    </row>
    <row r="17" spans="1:39" ht="26.25" customHeight="1">
      <c r="A17" s="11" t="s">
        <v>18</v>
      </c>
      <c r="B17" s="7" t="s">
        <v>72</v>
      </c>
      <c r="C17" s="3">
        <f>E17+G17+H17+K17+P17+AD17</f>
        <v>6424754</v>
      </c>
      <c r="D17" s="3"/>
      <c r="E17" s="3"/>
      <c r="F17" s="3"/>
      <c r="G17" s="3"/>
      <c r="H17" s="3">
        <v>4849200</v>
      </c>
      <c r="I17" s="3"/>
      <c r="J17" s="3"/>
      <c r="K17" s="3">
        <f>SUM(L17:O17)</f>
        <v>0</v>
      </c>
      <c r="L17" s="3"/>
      <c r="M17" s="3"/>
      <c r="N17" s="3"/>
      <c r="O17" s="3"/>
      <c r="P17" s="3">
        <f>SUM(Q17:AC17)</f>
        <v>1575554</v>
      </c>
      <c r="Q17" s="3">
        <v>221700</v>
      </c>
      <c r="R17" s="3">
        <v>406080</v>
      </c>
      <c r="S17" s="3">
        <v>44400</v>
      </c>
      <c r="T17" s="3">
        <v>43174</v>
      </c>
      <c r="U17" s="3">
        <v>40000</v>
      </c>
      <c r="V17" s="3">
        <v>25000</v>
      </c>
      <c r="W17" s="3">
        <v>8000</v>
      </c>
      <c r="X17" s="3"/>
      <c r="Y17" s="3"/>
      <c r="Z17" s="3">
        <v>250000</v>
      </c>
      <c r="AA17" s="3">
        <v>537200</v>
      </c>
      <c r="AB17" s="3"/>
      <c r="AC17" s="3"/>
      <c r="AD17" s="3">
        <f>SUM(AE17:AH17)</f>
        <v>0</v>
      </c>
      <c r="AE17" s="3"/>
      <c r="AF17" s="3"/>
      <c r="AG17" s="3"/>
      <c r="AH17" s="3"/>
      <c r="AI17" s="3"/>
      <c r="AJ17" s="3">
        <f>SUM(AK17:AM17)</f>
        <v>0</v>
      </c>
      <c r="AK17" s="3"/>
      <c r="AL17" s="3"/>
      <c r="AM17" s="3"/>
    </row>
    <row r="18" spans="1:39" ht="26.25" customHeight="1">
      <c r="A18" s="11" t="s">
        <v>5</v>
      </c>
      <c r="B18" s="7" t="s">
        <v>6</v>
      </c>
      <c r="C18" s="3">
        <f>E18+G18+H18+K18+P18+AD18</f>
        <v>300000</v>
      </c>
      <c r="D18" s="3"/>
      <c r="E18" s="3"/>
      <c r="F18" s="3"/>
      <c r="G18" s="3"/>
      <c r="H18" s="3"/>
      <c r="I18" s="3"/>
      <c r="J18" s="3"/>
      <c r="K18" s="3">
        <f>SUM(L18:O18)</f>
        <v>300000</v>
      </c>
      <c r="L18" s="3"/>
      <c r="M18" s="3"/>
      <c r="N18" s="3"/>
      <c r="O18" s="3">
        <v>300000</v>
      </c>
      <c r="P18" s="3">
        <f>SUM(Q18:AC18)</f>
        <v>0</v>
      </c>
      <c r="Q18" s="3"/>
      <c r="R18" s="3"/>
      <c r="S18" s="3"/>
      <c r="T18" s="22"/>
      <c r="U18" s="3"/>
      <c r="V18" s="3"/>
      <c r="W18" s="3"/>
      <c r="X18" s="3"/>
      <c r="Y18" s="3"/>
      <c r="Z18" s="3"/>
      <c r="AA18" s="3"/>
      <c r="AB18" s="3"/>
      <c r="AC18" s="3"/>
      <c r="AD18" s="3">
        <f>SUM(AE18:AH18)</f>
        <v>0</v>
      </c>
      <c r="AE18" s="3"/>
      <c r="AF18" s="3"/>
      <c r="AG18" s="3"/>
      <c r="AH18" s="3"/>
      <c r="AI18" s="3"/>
      <c r="AJ18" s="3">
        <f>SUM(AK18:AM18)</f>
        <v>0</v>
      </c>
      <c r="AK18" s="3"/>
      <c r="AL18" s="3"/>
      <c r="AM18" s="3"/>
    </row>
    <row r="19" spans="1:39" ht="26.25" customHeight="1">
      <c r="A19" s="8" t="s">
        <v>17</v>
      </c>
      <c r="B19" s="7" t="s">
        <v>13</v>
      </c>
      <c r="C19" s="3">
        <f>E19+G19+H19+K19+P19+AD19</f>
        <v>2192250</v>
      </c>
      <c r="D19" s="3"/>
      <c r="E19" s="3"/>
      <c r="F19" s="3"/>
      <c r="G19" s="3"/>
      <c r="H19" s="3"/>
      <c r="I19" s="3"/>
      <c r="J19" s="3"/>
      <c r="K19" s="3">
        <f>SUM(L19:O19)</f>
        <v>0</v>
      </c>
      <c r="L19" s="3"/>
      <c r="M19" s="3"/>
      <c r="N19" s="3"/>
      <c r="O19" s="3"/>
      <c r="P19" s="3">
        <f>SUM(Q19:AC19)</f>
        <v>2192250</v>
      </c>
      <c r="Q19" s="3"/>
      <c r="R19" s="3"/>
      <c r="S19" s="3"/>
      <c r="T19" s="22"/>
      <c r="U19" s="3"/>
      <c r="V19" s="3"/>
      <c r="W19" s="3"/>
      <c r="X19" s="3">
        <v>1142850</v>
      </c>
      <c r="Y19" s="3">
        <v>1049400</v>
      </c>
      <c r="Z19" s="3"/>
      <c r="AA19" s="3"/>
      <c r="AB19" s="3"/>
      <c r="AC19" s="3"/>
      <c r="AD19" s="3">
        <f>SUM(AE19:AH19)</f>
        <v>0</v>
      </c>
      <c r="AE19" s="3"/>
      <c r="AF19" s="3"/>
      <c r="AG19" s="3"/>
      <c r="AH19" s="3"/>
      <c r="AI19" s="3"/>
      <c r="AJ19" s="3">
        <f>SUM(AK19:AM19)</f>
        <v>0</v>
      </c>
      <c r="AK19" s="3"/>
      <c r="AL19" s="3"/>
      <c r="AM19" s="3"/>
    </row>
    <row r="20" spans="1:39" ht="36" customHeight="1">
      <c r="A20" s="8"/>
      <c r="B20" s="7" t="s">
        <v>57</v>
      </c>
      <c r="C20" s="3">
        <f>E20+G20+H20+K20+P20+AD20</f>
        <v>3459054</v>
      </c>
      <c r="D20" s="3"/>
      <c r="E20" s="3">
        <v>59054</v>
      </c>
      <c r="F20" s="3"/>
      <c r="G20" s="3"/>
      <c r="H20" s="3"/>
      <c r="I20" s="3"/>
      <c r="J20" s="3"/>
      <c r="K20" s="3">
        <f>SUM(L20:O20)</f>
        <v>3400000</v>
      </c>
      <c r="L20" s="3">
        <v>200000</v>
      </c>
      <c r="M20" s="3">
        <v>200000</v>
      </c>
      <c r="N20" s="3">
        <v>3000000</v>
      </c>
      <c r="O20" s="3"/>
      <c r="P20" s="3">
        <f>SUM(Q20:AC20)</f>
        <v>0</v>
      </c>
      <c r="Q20" s="3"/>
      <c r="R20" s="3"/>
      <c r="S20" s="3"/>
      <c r="T20" s="22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ht="26.25" customHeight="1">
      <c r="A21" s="11"/>
      <c r="B21" s="7" t="s">
        <v>15</v>
      </c>
      <c r="C21" s="3">
        <f>E21+G21+H21+K21+P21+AD21</f>
        <v>32656200</v>
      </c>
      <c r="D21" s="3"/>
      <c r="E21" s="3"/>
      <c r="F21" s="3"/>
      <c r="G21" s="3">
        <v>32631200</v>
      </c>
      <c r="H21" s="3"/>
      <c r="I21" s="3"/>
      <c r="J21" s="3"/>
      <c r="K21" s="3">
        <f>SUM(L21:O21)</f>
        <v>0</v>
      </c>
      <c r="L21" s="3"/>
      <c r="M21" s="3"/>
      <c r="N21" s="3"/>
      <c r="O21" s="3"/>
      <c r="P21" s="3">
        <f>SUM(Q21:AC21)</f>
        <v>0</v>
      </c>
      <c r="Q21" s="3"/>
      <c r="R21" s="3"/>
      <c r="S21" s="3"/>
      <c r="T21" s="22"/>
      <c r="U21" s="3"/>
      <c r="V21" s="3"/>
      <c r="W21" s="3"/>
      <c r="X21" s="3"/>
      <c r="Y21" s="3"/>
      <c r="Z21" s="3"/>
      <c r="AA21" s="3"/>
      <c r="AB21" s="3"/>
      <c r="AC21" s="3"/>
      <c r="AD21" s="3">
        <f>SUM(AE21:AH21)</f>
        <v>25000</v>
      </c>
      <c r="AE21" s="3">
        <v>25000</v>
      </c>
      <c r="AF21" s="3"/>
      <c r="AG21" s="3"/>
      <c r="AH21" s="3"/>
      <c r="AI21" s="3"/>
      <c r="AJ21" s="3">
        <f>SUM(AK21:AM21)</f>
        <v>0</v>
      </c>
      <c r="AK21" s="3"/>
      <c r="AL21" s="3"/>
      <c r="AM21" s="3"/>
    </row>
    <row r="22" spans="1:39" ht="22.5" customHeight="1">
      <c r="A22" s="9"/>
      <c r="B22" s="9" t="s">
        <v>14</v>
      </c>
      <c r="C22" s="5">
        <f aca="true" t="shared" si="0" ref="C22:H22">SUM(C17:C21)</f>
        <v>45032258</v>
      </c>
      <c r="D22" s="5">
        <f t="shared" si="0"/>
        <v>0</v>
      </c>
      <c r="E22" s="5">
        <f t="shared" si="0"/>
        <v>59054</v>
      </c>
      <c r="F22" s="5">
        <f t="shared" si="0"/>
        <v>0</v>
      </c>
      <c r="G22" s="5">
        <f t="shared" si="0"/>
        <v>32631200</v>
      </c>
      <c r="H22" s="5">
        <f t="shared" si="0"/>
        <v>4849200</v>
      </c>
      <c r="I22" s="5"/>
      <c r="J22" s="5"/>
      <c r="K22" s="5">
        <f>SUM(K17:K21)+5350000-300000-3000000</f>
        <v>5750000</v>
      </c>
      <c r="L22" s="5">
        <f aca="true" t="shared" si="1" ref="L22:AM22">SUM(L17:L21)</f>
        <v>200000</v>
      </c>
      <c r="M22" s="5">
        <f t="shared" si="1"/>
        <v>200000</v>
      </c>
      <c r="N22" s="5">
        <f t="shared" si="1"/>
        <v>3000000</v>
      </c>
      <c r="O22" s="5">
        <f t="shared" si="1"/>
        <v>300000</v>
      </c>
      <c r="P22" s="5">
        <f t="shared" si="1"/>
        <v>3767804</v>
      </c>
      <c r="Q22" s="5">
        <f t="shared" si="1"/>
        <v>221700</v>
      </c>
      <c r="R22" s="5">
        <f t="shared" si="1"/>
        <v>406080</v>
      </c>
      <c r="S22" s="5">
        <f t="shared" si="1"/>
        <v>44400</v>
      </c>
      <c r="T22" s="5">
        <f t="shared" si="1"/>
        <v>43174</v>
      </c>
      <c r="U22" s="5">
        <f t="shared" si="1"/>
        <v>40000</v>
      </c>
      <c r="V22" s="5">
        <f t="shared" si="1"/>
        <v>25000</v>
      </c>
      <c r="W22" s="5">
        <f t="shared" si="1"/>
        <v>8000</v>
      </c>
      <c r="X22" s="5">
        <f t="shared" si="1"/>
        <v>1142850</v>
      </c>
      <c r="Y22" s="5">
        <f t="shared" si="1"/>
        <v>1049400</v>
      </c>
      <c r="Z22" s="5">
        <f t="shared" si="1"/>
        <v>250000</v>
      </c>
      <c r="AA22" s="5">
        <f t="shared" si="1"/>
        <v>537200</v>
      </c>
      <c r="AB22" s="5">
        <f t="shared" si="1"/>
        <v>0</v>
      </c>
      <c r="AC22" s="5">
        <f t="shared" si="1"/>
        <v>0</v>
      </c>
      <c r="AD22" s="5">
        <f t="shared" si="1"/>
        <v>25000</v>
      </c>
      <c r="AE22" s="5">
        <f t="shared" si="1"/>
        <v>25000</v>
      </c>
      <c r="AF22" s="5">
        <f t="shared" si="1"/>
        <v>0</v>
      </c>
      <c r="AG22" s="5">
        <f t="shared" si="1"/>
        <v>0</v>
      </c>
      <c r="AH22" s="5">
        <f t="shared" si="1"/>
        <v>0</v>
      </c>
      <c r="AI22" s="5">
        <f t="shared" si="1"/>
        <v>0</v>
      </c>
      <c r="AJ22" s="5">
        <f t="shared" si="1"/>
        <v>0</v>
      </c>
      <c r="AK22" s="5">
        <f t="shared" si="1"/>
        <v>0</v>
      </c>
      <c r="AL22" s="5">
        <f t="shared" si="1"/>
        <v>0</v>
      </c>
      <c r="AM22" s="5">
        <f t="shared" si="1"/>
        <v>0</v>
      </c>
    </row>
    <row r="23" spans="2:29" ht="4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8"/>
      <c r="U23" s="2"/>
      <c r="V23" s="2"/>
      <c r="W23" s="2"/>
      <c r="X23" s="2"/>
      <c r="Y23" s="2"/>
      <c r="Z23" s="2"/>
      <c r="AA23" s="2"/>
      <c r="AB23" s="2"/>
      <c r="AC23" s="2"/>
    </row>
    <row r="24" spans="1:20" s="27" customFormat="1" ht="34.5" customHeight="1">
      <c r="A24" s="25"/>
      <c r="B24" s="26"/>
      <c r="C24" s="81" t="s">
        <v>51</v>
      </c>
      <c r="D24" s="81"/>
      <c r="E24" s="81"/>
      <c r="N24" s="26" t="s">
        <v>52</v>
      </c>
      <c r="P24" s="26"/>
      <c r="T24" s="28"/>
    </row>
  </sheetData>
  <sheetProtection/>
  <mergeCells count="67">
    <mergeCell ref="C24:E24"/>
    <mergeCell ref="AK14:AK16"/>
    <mergeCell ref="AL14:AL16"/>
    <mergeCell ref="Q14:S14"/>
    <mergeCell ref="T14:T16"/>
    <mergeCell ref="U14:U16"/>
    <mergeCell ref="V14:V16"/>
    <mergeCell ref="W14:W16"/>
    <mergeCell ref="X14:X16"/>
    <mergeCell ref="Q15:Q16"/>
    <mergeCell ref="AM14:AM16"/>
    <mergeCell ref="Y14:Y16"/>
    <mergeCell ref="Z14:Z16"/>
    <mergeCell ref="AA14:AA16"/>
    <mergeCell ref="AB14:AB16"/>
    <mergeCell ref="AC14:AC16"/>
    <mergeCell ref="AE14:AE16"/>
    <mergeCell ref="AI13:AI15"/>
    <mergeCell ref="AJ13:AJ15"/>
    <mergeCell ref="AK13:AM13"/>
    <mergeCell ref="S15:S16"/>
    <mergeCell ref="AE13:AH13"/>
    <mergeCell ref="AF14:AF16"/>
    <mergeCell ref="AG14:AG16"/>
    <mergeCell ref="AH14:AH16"/>
    <mergeCell ref="M14:M16"/>
    <mergeCell ref="N14:N16"/>
    <mergeCell ref="O14:O16"/>
    <mergeCell ref="R15:R16"/>
    <mergeCell ref="AI12:AM12"/>
    <mergeCell ref="H13:H15"/>
    <mergeCell ref="K13:K15"/>
    <mergeCell ref="L13:O13"/>
    <mergeCell ref="P13:P15"/>
    <mergeCell ref="Q13:AC13"/>
    <mergeCell ref="AD13:AD15"/>
    <mergeCell ref="I14:I16"/>
    <mergeCell ref="J14:J16"/>
    <mergeCell ref="L14:L16"/>
    <mergeCell ref="A11:A16"/>
    <mergeCell ref="B11:B16"/>
    <mergeCell ref="C11:C16"/>
    <mergeCell ref="H11:AM11"/>
    <mergeCell ref="D12:D16"/>
    <mergeCell ref="E12:E16"/>
    <mergeCell ref="D11:G11"/>
    <mergeCell ref="F12:F16"/>
    <mergeCell ref="G12:G15"/>
    <mergeCell ref="H12:AH12"/>
    <mergeCell ref="P4:Y4"/>
    <mergeCell ref="C6:N6"/>
    <mergeCell ref="C7:N7"/>
    <mergeCell ref="L4:N4"/>
    <mergeCell ref="C9:N9"/>
    <mergeCell ref="H3:K3"/>
    <mergeCell ref="E4:F4"/>
    <mergeCell ref="E5:F5"/>
    <mergeCell ref="C8:N8"/>
    <mergeCell ref="P2:Y2"/>
    <mergeCell ref="E3:F3"/>
    <mergeCell ref="L3:N3"/>
    <mergeCell ref="L2:N2"/>
    <mergeCell ref="E1:F1"/>
    <mergeCell ref="H1:I1"/>
    <mergeCell ref="E2:F2"/>
    <mergeCell ref="H2:K2"/>
    <mergeCell ref="P3:Y3"/>
  </mergeCells>
  <printOptions horizontalCentered="1"/>
  <pageMargins left="0.2362204724409449" right="0.15748031496062992" top="0.15748031496062992" bottom="0.2362204724409449" header="0.15748031496062992" footer="0.15748031496062992"/>
  <pageSetup fitToWidth="46" horizontalDpi="600" verticalDpi="600" orientation="landscape" paperSize="9" scale="70" r:id="rId1"/>
  <headerFooter alignWithMargins="0">
    <oddFooter>&amp;R&amp;P</oddFooter>
  </headerFooter>
  <colBreaks count="1" manualBreakCount="1">
    <brk id="39" max="8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25"/>
  <sheetViews>
    <sheetView showZeros="0" view="pageBreakPreview" zoomScale="70" zoomScaleNormal="70" zoomScaleSheetLayoutView="70" zoomScalePageLayoutView="0" workbookViewId="0" topLeftCell="A1">
      <pane xSplit="2" ySplit="16" topLeftCell="C23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AE1" sqref="AE1:AE4"/>
    </sheetView>
  </sheetViews>
  <sheetFormatPr defaultColWidth="17.75390625" defaultRowHeight="12.75"/>
  <cols>
    <col min="1" max="1" width="16.875" style="10" customWidth="1"/>
    <col min="2" max="2" width="25.75390625" style="1" customWidth="1"/>
    <col min="3" max="3" width="20.75390625" style="1" customWidth="1"/>
    <col min="4" max="5" width="20.25390625" style="1" hidden="1" customWidth="1"/>
    <col min="6" max="7" width="19.875" style="1" hidden="1" customWidth="1"/>
    <col min="8" max="10" width="16.25390625" style="1" hidden="1" customWidth="1"/>
    <col min="11" max="11" width="22.375" style="1" customWidth="1"/>
    <col min="12" max="12" width="21.125" style="1" customWidth="1"/>
    <col min="13" max="13" width="19.625" style="1" customWidth="1"/>
    <col min="14" max="14" width="19.00390625" style="1" customWidth="1"/>
    <col min="15" max="15" width="18.25390625" style="1" hidden="1" customWidth="1"/>
    <col min="16" max="16" width="19.75390625" style="1" customWidth="1"/>
    <col min="17" max="17" width="17.125" style="1" hidden="1" customWidth="1"/>
    <col min="18" max="19" width="16.625" style="1" hidden="1" customWidth="1"/>
    <col min="20" max="20" width="16.625" style="16" hidden="1" customWidth="1"/>
    <col min="21" max="23" width="16.625" style="1" hidden="1" customWidth="1"/>
    <col min="24" max="24" width="19.375" style="1" hidden="1" customWidth="1"/>
    <col min="25" max="25" width="16.625" style="1" hidden="1" customWidth="1"/>
    <col min="26" max="26" width="20.625" style="1" hidden="1" customWidth="1"/>
    <col min="27" max="27" width="17.75390625" style="1" hidden="1" customWidth="1"/>
    <col min="28" max="28" width="17.375" style="1" hidden="1" customWidth="1"/>
    <col min="29" max="29" width="16.75390625" style="1" hidden="1" customWidth="1"/>
    <col min="30" max="30" width="23.25390625" style="1" customWidth="1"/>
    <col min="31" max="31" width="31.875" style="1" customWidth="1"/>
    <col min="32" max="32" width="32.75390625" style="1" customWidth="1"/>
    <col min="33" max="33" width="29.375" style="1" customWidth="1"/>
    <col min="34" max="34" width="17.75390625" style="1" hidden="1" customWidth="1"/>
    <col min="35" max="35" width="19.00390625" style="1" hidden="1" customWidth="1"/>
    <col min="36" max="36" width="21.00390625" style="1" hidden="1" customWidth="1"/>
    <col min="37" max="38" width="17.75390625" style="1" hidden="1" customWidth="1"/>
    <col min="39" max="39" width="2.375" style="1" hidden="1" customWidth="1"/>
    <col min="40" max="40" width="6.125" style="1" hidden="1" customWidth="1"/>
    <col min="41" max="16384" width="17.75390625" style="1" customWidth="1"/>
  </cols>
  <sheetData>
    <row r="1" spans="3:37" ht="18.75" customHeight="1">
      <c r="C1" s="13"/>
      <c r="E1" s="39"/>
      <c r="F1" s="39"/>
      <c r="G1" s="15"/>
      <c r="H1" s="39"/>
      <c r="I1" s="39"/>
      <c r="J1" s="13"/>
      <c r="K1" s="13"/>
      <c r="L1" s="13"/>
      <c r="M1" s="13"/>
      <c r="N1" s="13"/>
      <c r="O1" s="13"/>
      <c r="P1" s="13"/>
      <c r="Q1" s="13"/>
      <c r="R1" s="13"/>
      <c r="S1" s="13"/>
      <c r="U1" s="15"/>
      <c r="V1" s="15"/>
      <c r="W1" s="15"/>
      <c r="X1" s="15"/>
      <c r="Y1" s="15"/>
      <c r="Z1" s="15"/>
      <c r="AA1" s="13"/>
      <c r="AB1" s="13"/>
      <c r="AC1" s="13"/>
      <c r="AD1" s="13"/>
      <c r="AE1" s="13"/>
      <c r="AF1" s="13" t="s">
        <v>73</v>
      </c>
      <c r="AG1" s="13"/>
      <c r="AH1" s="13"/>
      <c r="AI1" s="13"/>
      <c r="AJ1" s="13"/>
      <c r="AK1" s="13"/>
    </row>
    <row r="2" spans="3:37" ht="18" customHeight="1">
      <c r="C2" s="14"/>
      <c r="E2" s="38"/>
      <c r="F2" s="38"/>
      <c r="G2" s="14"/>
      <c r="H2" s="38"/>
      <c r="I2" s="38"/>
      <c r="J2" s="40"/>
      <c r="K2" s="40"/>
      <c r="L2" s="80"/>
      <c r="M2" s="80"/>
      <c r="N2" s="80"/>
      <c r="O2" s="14"/>
      <c r="P2" s="80"/>
      <c r="Q2" s="80"/>
      <c r="R2" s="80"/>
      <c r="S2" s="80"/>
      <c r="T2" s="80"/>
      <c r="U2" s="80"/>
      <c r="V2" s="80"/>
      <c r="W2" s="80"/>
      <c r="X2" s="80"/>
      <c r="Y2" s="80"/>
      <c r="Z2" s="14"/>
      <c r="AA2" s="14"/>
      <c r="AB2" s="14"/>
      <c r="AC2" s="14"/>
      <c r="AD2" s="14"/>
      <c r="AE2" s="14"/>
      <c r="AF2" s="80" t="s">
        <v>63</v>
      </c>
      <c r="AG2" s="80"/>
      <c r="AH2" s="14"/>
      <c r="AI2" s="14"/>
      <c r="AJ2" s="14"/>
      <c r="AK2" s="14"/>
    </row>
    <row r="3" spans="3:37" ht="18.75" customHeight="1">
      <c r="C3" s="14"/>
      <c r="E3" s="38"/>
      <c r="F3" s="38"/>
      <c r="G3" s="14"/>
      <c r="H3" s="38"/>
      <c r="I3" s="38"/>
      <c r="J3" s="40"/>
      <c r="K3" s="40"/>
      <c r="L3" s="80"/>
      <c r="M3" s="80"/>
      <c r="N3" s="80"/>
      <c r="O3" s="14"/>
      <c r="P3" s="80"/>
      <c r="Q3" s="80"/>
      <c r="R3" s="80"/>
      <c r="S3" s="80"/>
      <c r="T3" s="80"/>
      <c r="U3" s="80"/>
      <c r="V3" s="80"/>
      <c r="W3" s="80"/>
      <c r="X3" s="80"/>
      <c r="Y3" s="80"/>
      <c r="Z3" s="14"/>
      <c r="AA3" s="14"/>
      <c r="AB3" s="14"/>
      <c r="AC3" s="14"/>
      <c r="AD3" s="14"/>
      <c r="AE3" s="14"/>
      <c r="AF3" s="80" t="s">
        <v>64</v>
      </c>
      <c r="AG3" s="80"/>
      <c r="AH3" s="14"/>
      <c r="AI3" s="14"/>
      <c r="AJ3" s="14"/>
      <c r="AK3" s="14"/>
    </row>
    <row r="4" spans="3:37" ht="18.75" customHeight="1">
      <c r="C4" s="14"/>
      <c r="E4" s="38"/>
      <c r="F4" s="38"/>
      <c r="G4" s="14"/>
      <c r="H4" s="14"/>
      <c r="I4" s="14"/>
      <c r="J4" s="14"/>
      <c r="K4" s="14"/>
      <c r="L4" s="80"/>
      <c r="M4" s="80"/>
      <c r="N4" s="80"/>
      <c r="O4" s="14"/>
      <c r="P4" s="80"/>
      <c r="Q4" s="80"/>
      <c r="R4" s="80"/>
      <c r="S4" s="80"/>
      <c r="T4" s="80"/>
      <c r="U4" s="80"/>
      <c r="V4" s="80"/>
      <c r="W4" s="80"/>
      <c r="X4" s="80"/>
      <c r="Y4" s="80"/>
      <c r="Z4" s="14"/>
      <c r="AA4" s="14"/>
      <c r="AB4" s="14"/>
      <c r="AC4" s="14"/>
      <c r="AD4" s="14"/>
      <c r="AE4" s="14"/>
      <c r="AF4" s="80" t="s">
        <v>74</v>
      </c>
      <c r="AG4" s="80"/>
      <c r="AH4" s="14"/>
      <c r="AI4" s="14"/>
      <c r="AJ4" s="14"/>
      <c r="AK4" s="14"/>
    </row>
    <row r="5" spans="3:29" ht="18.75" customHeight="1">
      <c r="C5" s="14"/>
      <c r="E5" s="38"/>
      <c r="F5" s="38"/>
      <c r="G5" s="14"/>
      <c r="H5" s="14"/>
      <c r="I5" s="14"/>
      <c r="J5" s="14"/>
      <c r="K5" s="14"/>
      <c r="L5" s="14"/>
      <c r="M5" s="14"/>
      <c r="N5" s="14"/>
      <c r="O5" s="14"/>
      <c r="P5" s="14"/>
      <c r="U5" s="14"/>
      <c r="V5" s="14"/>
      <c r="W5" s="14"/>
      <c r="X5" s="14"/>
      <c r="Y5" s="14"/>
      <c r="Z5" s="14"/>
      <c r="AA5" s="14"/>
      <c r="AB5" s="14"/>
      <c r="AC5" s="14"/>
    </row>
    <row r="6" spans="3:36" ht="30" customHeight="1">
      <c r="C6" s="46" t="s">
        <v>62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</row>
    <row r="7" spans="3:36" ht="27" customHeight="1">
      <c r="C7" s="46" t="s">
        <v>66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</row>
    <row r="8" spans="2:36" ht="31.5" customHeight="1">
      <c r="B8" s="6"/>
      <c r="C8" s="46" t="s">
        <v>29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</row>
    <row r="9" spans="2:36" ht="39" customHeight="1">
      <c r="B9" s="6"/>
      <c r="C9" s="46" t="s">
        <v>67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</row>
    <row r="10" spans="1:36" ht="21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17"/>
      <c r="U10" s="6"/>
      <c r="V10" s="6"/>
      <c r="W10" s="6"/>
      <c r="X10" s="6" t="s">
        <v>47</v>
      </c>
      <c r="Y10" s="6"/>
      <c r="Z10" s="6"/>
      <c r="AA10" s="6"/>
      <c r="AB10" s="6"/>
      <c r="AC10" s="6"/>
      <c r="AE10" s="6"/>
      <c r="AF10" s="6" t="s">
        <v>47</v>
      </c>
      <c r="AI10" s="10"/>
      <c r="AJ10" s="6" t="s">
        <v>47</v>
      </c>
    </row>
    <row r="11" spans="1:40" ht="37.5" customHeight="1">
      <c r="A11" s="51" t="s">
        <v>8</v>
      </c>
      <c r="B11" s="51" t="s">
        <v>9</v>
      </c>
      <c r="C11" s="82" t="s">
        <v>12</v>
      </c>
      <c r="D11" s="32" t="s">
        <v>69</v>
      </c>
      <c r="E11" s="32" t="s">
        <v>69</v>
      </c>
      <c r="F11" s="32"/>
      <c r="G11" s="89" t="s">
        <v>71</v>
      </c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</row>
    <row r="12" spans="1:40" s="12" customFormat="1" ht="40.5" customHeight="1">
      <c r="A12" s="51"/>
      <c r="B12" s="51"/>
      <c r="C12" s="83"/>
      <c r="D12" s="51" t="s">
        <v>10</v>
      </c>
      <c r="E12" s="82" t="s">
        <v>70</v>
      </c>
      <c r="F12" s="82" t="s">
        <v>1</v>
      </c>
      <c r="G12" s="82" t="s">
        <v>53</v>
      </c>
      <c r="H12" s="51" t="s">
        <v>19</v>
      </c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 t="s">
        <v>21</v>
      </c>
      <c r="AJ12" s="51"/>
      <c r="AK12" s="51"/>
      <c r="AL12" s="51"/>
      <c r="AM12" s="51"/>
      <c r="AN12" s="51"/>
    </row>
    <row r="13" spans="1:40" s="12" customFormat="1" ht="27" customHeight="1">
      <c r="A13" s="51"/>
      <c r="B13" s="51"/>
      <c r="C13" s="83"/>
      <c r="D13" s="51"/>
      <c r="E13" s="82"/>
      <c r="F13" s="82"/>
      <c r="G13" s="84"/>
      <c r="H13" s="85" t="s">
        <v>23</v>
      </c>
      <c r="I13" s="31" t="s">
        <v>16</v>
      </c>
      <c r="J13" s="31"/>
      <c r="K13" s="82" t="s">
        <v>2</v>
      </c>
      <c r="L13" s="51" t="s">
        <v>16</v>
      </c>
      <c r="M13" s="51"/>
      <c r="N13" s="51"/>
      <c r="O13" s="51"/>
      <c r="P13" s="86" t="s">
        <v>20</v>
      </c>
      <c r="Q13" s="51" t="s">
        <v>16</v>
      </c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82" t="s">
        <v>3</v>
      </c>
      <c r="AE13" s="51" t="s">
        <v>16</v>
      </c>
      <c r="AF13" s="51"/>
      <c r="AG13" s="51"/>
      <c r="AH13" s="51"/>
      <c r="AI13" s="82"/>
      <c r="AJ13" s="4" t="s">
        <v>16</v>
      </c>
      <c r="AK13" s="51" t="s">
        <v>0</v>
      </c>
      <c r="AL13" s="51" t="s">
        <v>16</v>
      </c>
      <c r="AM13" s="51"/>
      <c r="AN13" s="51"/>
    </row>
    <row r="14" spans="1:40" s="12" customFormat="1" ht="31.5" customHeight="1">
      <c r="A14" s="51"/>
      <c r="B14" s="51"/>
      <c r="C14" s="83"/>
      <c r="D14" s="51"/>
      <c r="E14" s="82"/>
      <c r="F14" s="82"/>
      <c r="G14" s="84"/>
      <c r="H14" s="85"/>
      <c r="I14" s="87" t="s">
        <v>46</v>
      </c>
      <c r="J14" s="87"/>
      <c r="K14" s="82"/>
      <c r="L14" s="51" t="s">
        <v>77</v>
      </c>
      <c r="M14" s="51" t="s">
        <v>76</v>
      </c>
      <c r="N14" s="51" t="s">
        <v>75</v>
      </c>
      <c r="O14" s="51" t="s">
        <v>65</v>
      </c>
      <c r="P14" s="86"/>
      <c r="Q14" s="51" t="s">
        <v>22</v>
      </c>
      <c r="R14" s="51"/>
      <c r="S14" s="51"/>
      <c r="T14" s="90" t="s">
        <v>41</v>
      </c>
      <c r="U14" s="51" t="s">
        <v>42</v>
      </c>
      <c r="V14" s="51" t="s">
        <v>49</v>
      </c>
      <c r="W14" s="51" t="s">
        <v>50</v>
      </c>
      <c r="X14" s="87" t="s">
        <v>43</v>
      </c>
      <c r="Y14" s="87" t="s">
        <v>54</v>
      </c>
      <c r="Z14" s="51" t="s">
        <v>55</v>
      </c>
      <c r="AA14" s="91" t="s">
        <v>56</v>
      </c>
      <c r="AB14" s="51"/>
      <c r="AC14" s="51"/>
      <c r="AD14" s="82"/>
      <c r="AE14" s="51" t="s">
        <v>61</v>
      </c>
      <c r="AF14" s="51" t="s">
        <v>78</v>
      </c>
      <c r="AG14" s="51" t="s">
        <v>79</v>
      </c>
      <c r="AH14" s="51"/>
      <c r="AI14" s="82"/>
      <c r="AJ14" s="51"/>
      <c r="AK14" s="51"/>
      <c r="AL14" s="51"/>
      <c r="AM14" s="51"/>
      <c r="AN14" s="51"/>
    </row>
    <row r="15" spans="1:40" s="12" customFormat="1" ht="187.5" customHeight="1">
      <c r="A15" s="51"/>
      <c r="B15" s="51"/>
      <c r="C15" s="83"/>
      <c r="D15" s="51"/>
      <c r="E15" s="82"/>
      <c r="F15" s="82"/>
      <c r="G15" s="84"/>
      <c r="H15" s="85"/>
      <c r="I15" s="87"/>
      <c r="J15" s="87"/>
      <c r="K15" s="82"/>
      <c r="L15" s="51"/>
      <c r="M15" s="51"/>
      <c r="N15" s="51"/>
      <c r="O15" s="51"/>
      <c r="P15" s="86"/>
      <c r="Q15" s="51" t="s">
        <v>38</v>
      </c>
      <c r="R15" s="51" t="s">
        <v>39</v>
      </c>
      <c r="S15" s="51" t="s">
        <v>40</v>
      </c>
      <c r="T15" s="90"/>
      <c r="U15" s="51"/>
      <c r="V15" s="51"/>
      <c r="W15" s="51"/>
      <c r="X15" s="87"/>
      <c r="Y15" s="87"/>
      <c r="Z15" s="51"/>
      <c r="AA15" s="91"/>
      <c r="AB15" s="51"/>
      <c r="AC15" s="51"/>
      <c r="AD15" s="82"/>
      <c r="AE15" s="51"/>
      <c r="AF15" s="51"/>
      <c r="AG15" s="51"/>
      <c r="AH15" s="88"/>
      <c r="AI15" s="82"/>
      <c r="AJ15" s="51"/>
      <c r="AK15" s="51"/>
      <c r="AL15" s="51"/>
      <c r="AM15" s="51"/>
      <c r="AN15" s="51"/>
    </row>
    <row r="16" spans="1:40" s="12" customFormat="1" ht="33.75" customHeight="1">
      <c r="A16" s="51"/>
      <c r="B16" s="51"/>
      <c r="C16" s="83"/>
      <c r="D16" s="51"/>
      <c r="E16" s="82"/>
      <c r="F16" s="82"/>
      <c r="G16" s="30" t="s">
        <v>48</v>
      </c>
      <c r="H16" s="4" t="s">
        <v>37</v>
      </c>
      <c r="I16" s="87"/>
      <c r="J16" s="87"/>
      <c r="K16" s="4" t="s">
        <v>36</v>
      </c>
      <c r="L16" s="51"/>
      <c r="M16" s="51"/>
      <c r="N16" s="51"/>
      <c r="O16" s="51"/>
      <c r="P16" s="4" t="s">
        <v>35</v>
      </c>
      <c r="Q16" s="51"/>
      <c r="R16" s="51"/>
      <c r="S16" s="51"/>
      <c r="T16" s="90"/>
      <c r="U16" s="51"/>
      <c r="V16" s="51"/>
      <c r="W16" s="51"/>
      <c r="X16" s="87"/>
      <c r="Y16" s="87"/>
      <c r="Z16" s="51"/>
      <c r="AA16" s="91"/>
      <c r="AB16" s="51"/>
      <c r="AC16" s="51"/>
      <c r="AD16" s="4" t="s">
        <v>34</v>
      </c>
      <c r="AE16" s="51"/>
      <c r="AF16" s="51"/>
      <c r="AG16" s="51"/>
      <c r="AH16" s="88"/>
      <c r="AI16" s="4"/>
      <c r="AJ16" s="4"/>
      <c r="AK16" s="4" t="s">
        <v>27</v>
      </c>
      <c r="AL16" s="51"/>
      <c r="AM16" s="51"/>
      <c r="AN16" s="51"/>
    </row>
    <row r="17" spans="1:40" ht="26.25" customHeight="1">
      <c r="A17" s="11" t="s">
        <v>18</v>
      </c>
      <c r="B17" s="7" t="s">
        <v>72</v>
      </c>
      <c r="C17" s="3">
        <f>E17+G17+H17+K17+P17+AD17+AI17</f>
        <v>6424754</v>
      </c>
      <c r="D17" s="3"/>
      <c r="E17" s="3"/>
      <c r="F17" s="3"/>
      <c r="G17" s="3"/>
      <c r="H17" s="3">
        <v>4849200</v>
      </c>
      <c r="I17" s="3"/>
      <c r="J17" s="3"/>
      <c r="K17" s="3">
        <f>SUM(L17:O17)</f>
        <v>0</v>
      </c>
      <c r="L17" s="3"/>
      <c r="M17" s="3"/>
      <c r="N17" s="3"/>
      <c r="O17" s="3"/>
      <c r="P17" s="3">
        <f>SUM(Q17:AC17)</f>
        <v>1575554</v>
      </c>
      <c r="Q17" s="3">
        <v>221700</v>
      </c>
      <c r="R17" s="3">
        <v>406080</v>
      </c>
      <c r="S17" s="3">
        <v>44400</v>
      </c>
      <c r="T17" s="3">
        <v>43174</v>
      </c>
      <c r="U17" s="3">
        <v>40000</v>
      </c>
      <c r="V17" s="3">
        <v>25000</v>
      </c>
      <c r="W17" s="3">
        <v>8000</v>
      </c>
      <c r="X17" s="3"/>
      <c r="Y17" s="3"/>
      <c r="Z17" s="3">
        <v>250000</v>
      </c>
      <c r="AA17" s="3">
        <v>537200</v>
      </c>
      <c r="AB17" s="3"/>
      <c r="AC17" s="3"/>
      <c r="AD17" s="3">
        <f>SUM(AE17:AH17)</f>
        <v>0</v>
      </c>
      <c r="AE17" s="3"/>
      <c r="AF17" s="3"/>
      <c r="AG17" s="3"/>
      <c r="AH17" s="3"/>
      <c r="AI17" s="3">
        <f>AJ17</f>
        <v>0</v>
      </c>
      <c r="AJ17" s="3"/>
      <c r="AK17" s="3">
        <f>SUM(AL17:AN17)</f>
        <v>0</v>
      </c>
      <c r="AL17" s="3"/>
      <c r="AM17" s="3"/>
      <c r="AN17" s="3"/>
    </row>
    <row r="18" spans="1:40" ht="26.25" customHeight="1">
      <c r="A18" s="11" t="s">
        <v>5</v>
      </c>
      <c r="B18" s="7" t="s">
        <v>6</v>
      </c>
      <c r="C18" s="3">
        <f>E18+G18+H18+K18+P18+AD18+AI18</f>
        <v>300000</v>
      </c>
      <c r="D18" s="3"/>
      <c r="E18" s="3"/>
      <c r="F18" s="3"/>
      <c r="G18" s="3"/>
      <c r="H18" s="3"/>
      <c r="I18" s="3"/>
      <c r="J18" s="3"/>
      <c r="K18" s="3">
        <f>SUM(L18:O18)</f>
        <v>300000</v>
      </c>
      <c r="L18" s="3"/>
      <c r="M18" s="3"/>
      <c r="N18" s="3"/>
      <c r="O18" s="3">
        <v>300000</v>
      </c>
      <c r="P18" s="3">
        <f>SUM(Q18:AC18)</f>
        <v>0</v>
      </c>
      <c r="Q18" s="3"/>
      <c r="R18" s="3"/>
      <c r="S18" s="3"/>
      <c r="T18" s="22"/>
      <c r="U18" s="3"/>
      <c r="V18" s="3"/>
      <c r="W18" s="3"/>
      <c r="X18" s="3"/>
      <c r="Y18" s="3"/>
      <c r="Z18" s="3"/>
      <c r="AA18" s="3"/>
      <c r="AB18" s="3"/>
      <c r="AC18" s="3"/>
      <c r="AD18" s="3">
        <f>SUM(AE18:AH18)</f>
        <v>0</v>
      </c>
      <c r="AE18" s="3"/>
      <c r="AF18" s="3"/>
      <c r="AG18" s="3"/>
      <c r="AH18" s="3"/>
      <c r="AI18" s="3">
        <f>AJ18</f>
        <v>0</v>
      </c>
      <c r="AJ18" s="3"/>
      <c r="AK18" s="3">
        <f>SUM(AL18:AN18)</f>
        <v>0</v>
      </c>
      <c r="AL18" s="3"/>
      <c r="AM18" s="3"/>
      <c r="AN18" s="3"/>
    </row>
    <row r="19" spans="1:40" ht="26.25" customHeight="1">
      <c r="A19" s="8" t="s">
        <v>17</v>
      </c>
      <c r="B19" s="7" t="s">
        <v>13</v>
      </c>
      <c r="C19" s="3">
        <f>E19+G19+H19+K19+P19+AD19+AI19</f>
        <v>2192250</v>
      </c>
      <c r="D19" s="3"/>
      <c r="E19" s="3"/>
      <c r="F19" s="3"/>
      <c r="G19" s="3"/>
      <c r="H19" s="3"/>
      <c r="I19" s="3"/>
      <c r="J19" s="3"/>
      <c r="K19" s="3">
        <f>SUM(L19:O19)</f>
        <v>0</v>
      </c>
      <c r="L19" s="3"/>
      <c r="M19" s="3"/>
      <c r="N19" s="3"/>
      <c r="O19" s="3"/>
      <c r="P19" s="3">
        <f>SUM(Q19:AC19)</f>
        <v>2192250</v>
      </c>
      <c r="Q19" s="3"/>
      <c r="R19" s="3"/>
      <c r="S19" s="3"/>
      <c r="T19" s="22"/>
      <c r="U19" s="3"/>
      <c r="V19" s="3"/>
      <c r="W19" s="3"/>
      <c r="X19" s="3">
        <v>1142850</v>
      </c>
      <c r="Y19" s="3">
        <v>1049400</v>
      </c>
      <c r="Z19" s="3"/>
      <c r="AA19" s="3"/>
      <c r="AB19" s="3"/>
      <c r="AC19" s="3"/>
      <c r="AD19" s="3">
        <f>SUM(AE19:AH19)</f>
        <v>0</v>
      </c>
      <c r="AE19" s="3"/>
      <c r="AF19" s="3"/>
      <c r="AG19" s="3"/>
      <c r="AH19" s="3"/>
      <c r="AI19" s="3">
        <f>AJ19</f>
        <v>0</v>
      </c>
      <c r="AJ19" s="3"/>
      <c r="AK19" s="3">
        <f>SUM(AL19:AN19)</f>
        <v>0</v>
      </c>
      <c r="AL19" s="3"/>
      <c r="AM19" s="3"/>
      <c r="AN19" s="3"/>
    </row>
    <row r="20" spans="1:40" ht="36" customHeight="1">
      <c r="A20" s="8"/>
      <c r="B20" s="7" t="s">
        <v>57</v>
      </c>
      <c r="C20" s="3">
        <f>E20+G20+H20+K20+P20+AD20+AI20</f>
        <v>3659054</v>
      </c>
      <c r="D20" s="3"/>
      <c r="E20" s="3">
        <v>59054</v>
      </c>
      <c r="F20" s="3"/>
      <c r="G20" s="3"/>
      <c r="H20" s="3"/>
      <c r="I20" s="3"/>
      <c r="J20" s="3"/>
      <c r="K20" s="3">
        <f>SUM(L20:O20)</f>
        <v>3600000</v>
      </c>
      <c r="L20" s="3">
        <v>200000</v>
      </c>
      <c r="M20" s="3">
        <v>200000</v>
      </c>
      <c r="N20" s="3">
        <f>3000000+200000</f>
        <v>3200000</v>
      </c>
      <c r="O20" s="3"/>
      <c r="P20" s="3">
        <f>SUM(Q20:AC20)</f>
        <v>0</v>
      </c>
      <c r="Q20" s="3"/>
      <c r="R20" s="3"/>
      <c r="S20" s="3"/>
      <c r="T20" s="22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>
        <f>AJ20</f>
        <v>0</v>
      </c>
      <c r="AJ20" s="3"/>
      <c r="AK20" s="3"/>
      <c r="AL20" s="3"/>
      <c r="AM20" s="3"/>
      <c r="AN20" s="3"/>
    </row>
    <row r="21" spans="1:40" ht="26.25" customHeight="1">
      <c r="A21" s="11"/>
      <c r="B21" s="7" t="s">
        <v>15</v>
      </c>
      <c r="C21" s="3">
        <f>E21+G21+H21+K21+P21+AD21+AI21</f>
        <v>32856200</v>
      </c>
      <c r="D21" s="3"/>
      <c r="E21" s="3"/>
      <c r="F21" s="3"/>
      <c r="G21" s="3">
        <v>32631200</v>
      </c>
      <c r="H21" s="3"/>
      <c r="I21" s="3"/>
      <c r="J21" s="3"/>
      <c r="K21" s="3">
        <f>SUM(L21:O21)</f>
        <v>0</v>
      </c>
      <c r="L21" s="3"/>
      <c r="M21" s="3"/>
      <c r="N21" s="3"/>
      <c r="O21" s="3"/>
      <c r="P21" s="3">
        <f>SUM(Q21:AC21)</f>
        <v>0</v>
      </c>
      <c r="Q21" s="3"/>
      <c r="R21" s="3"/>
      <c r="S21" s="3"/>
      <c r="T21" s="22"/>
      <c r="U21" s="3"/>
      <c r="V21" s="3"/>
      <c r="W21" s="3"/>
      <c r="X21" s="3"/>
      <c r="Y21" s="3"/>
      <c r="Z21" s="3"/>
      <c r="AA21" s="3"/>
      <c r="AB21" s="3"/>
      <c r="AC21" s="3"/>
      <c r="AD21" s="3">
        <f>SUM(AE21:AH21)</f>
        <v>225000</v>
      </c>
      <c r="AE21" s="3">
        <v>25000</v>
      </c>
      <c r="AF21" s="3">
        <f>200000-200000</f>
        <v>0</v>
      </c>
      <c r="AG21" s="3">
        <f>200000</f>
        <v>200000</v>
      </c>
      <c r="AH21" s="3"/>
      <c r="AI21" s="3">
        <f>AJ21</f>
        <v>0</v>
      </c>
      <c r="AJ21" s="3"/>
      <c r="AK21" s="3">
        <f>SUM(AL21:AN21)</f>
        <v>0</v>
      </c>
      <c r="AL21" s="3"/>
      <c r="AM21" s="3"/>
      <c r="AN21" s="3"/>
    </row>
    <row r="22" spans="1:40" ht="22.5" customHeight="1">
      <c r="A22" s="9"/>
      <c r="B22" s="9" t="s">
        <v>14</v>
      </c>
      <c r="C22" s="5">
        <f aca="true" t="shared" si="0" ref="C22:H22">SUM(C17:C21)</f>
        <v>45432258</v>
      </c>
      <c r="D22" s="5">
        <f t="shared" si="0"/>
        <v>0</v>
      </c>
      <c r="E22" s="5">
        <f t="shared" si="0"/>
        <v>59054</v>
      </c>
      <c r="F22" s="5">
        <f t="shared" si="0"/>
        <v>0</v>
      </c>
      <c r="G22" s="5">
        <f t="shared" si="0"/>
        <v>32631200</v>
      </c>
      <c r="H22" s="5">
        <f t="shared" si="0"/>
        <v>4849200</v>
      </c>
      <c r="I22" s="5"/>
      <c r="J22" s="5"/>
      <c r="K22" s="5">
        <f>SUM(K17:K21)+5350000-300000-3000000-200000</f>
        <v>5750000</v>
      </c>
      <c r="L22" s="5">
        <f aca="true" t="shared" si="1" ref="L22:AN22">SUM(L17:L21)</f>
        <v>200000</v>
      </c>
      <c r="M22" s="5">
        <f t="shared" si="1"/>
        <v>200000</v>
      </c>
      <c r="N22" s="5">
        <f t="shared" si="1"/>
        <v>3200000</v>
      </c>
      <c r="O22" s="5">
        <f t="shared" si="1"/>
        <v>300000</v>
      </c>
      <c r="P22" s="5">
        <f t="shared" si="1"/>
        <v>3767804</v>
      </c>
      <c r="Q22" s="5">
        <f t="shared" si="1"/>
        <v>221700</v>
      </c>
      <c r="R22" s="5">
        <f t="shared" si="1"/>
        <v>406080</v>
      </c>
      <c r="S22" s="5">
        <f t="shared" si="1"/>
        <v>44400</v>
      </c>
      <c r="T22" s="5">
        <f t="shared" si="1"/>
        <v>43174</v>
      </c>
      <c r="U22" s="5">
        <f t="shared" si="1"/>
        <v>40000</v>
      </c>
      <c r="V22" s="5">
        <f t="shared" si="1"/>
        <v>25000</v>
      </c>
      <c r="W22" s="5">
        <f t="shared" si="1"/>
        <v>8000</v>
      </c>
      <c r="X22" s="5">
        <f t="shared" si="1"/>
        <v>1142850</v>
      </c>
      <c r="Y22" s="5">
        <f t="shared" si="1"/>
        <v>1049400</v>
      </c>
      <c r="Z22" s="5">
        <f t="shared" si="1"/>
        <v>250000</v>
      </c>
      <c r="AA22" s="5">
        <f t="shared" si="1"/>
        <v>537200</v>
      </c>
      <c r="AB22" s="5">
        <f t="shared" si="1"/>
        <v>0</v>
      </c>
      <c r="AC22" s="5">
        <f t="shared" si="1"/>
        <v>0</v>
      </c>
      <c r="AD22" s="5">
        <f t="shared" si="1"/>
        <v>225000</v>
      </c>
      <c r="AE22" s="5">
        <f t="shared" si="1"/>
        <v>25000</v>
      </c>
      <c r="AF22" s="5">
        <f t="shared" si="1"/>
        <v>0</v>
      </c>
      <c r="AG22" s="5">
        <f t="shared" si="1"/>
        <v>200000</v>
      </c>
      <c r="AH22" s="5">
        <f t="shared" si="1"/>
        <v>0</v>
      </c>
      <c r="AI22" s="5">
        <f t="shared" si="1"/>
        <v>0</v>
      </c>
      <c r="AJ22" s="5">
        <f t="shared" si="1"/>
        <v>0</v>
      </c>
      <c r="AK22" s="5">
        <f t="shared" si="1"/>
        <v>0</v>
      </c>
      <c r="AL22" s="5">
        <f t="shared" si="1"/>
        <v>0</v>
      </c>
      <c r="AM22" s="5">
        <f t="shared" si="1"/>
        <v>0</v>
      </c>
      <c r="AN22" s="5">
        <f t="shared" si="1"/>
        <v>0</v>
      </c>
    </row>
    <row r="23" spans="1:40" ht="36.75" customHeight="1">
      <c r="A23" s="33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ht="36.75" customHeight="1">
      <c r="A24" s="33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36" s="27" customFormat="1" ht="31.5" customHeight="1">
      <c r="A25" s="25"/>
      <c r="B25" s="26" t="s">
        <v>51</v>
      </c>
      <c r="C25" s="81"/>
      <c r="D25" s="81"/>
      <c r="E25" s="81"/>
      <c r="N25" s="26"/>
      <c r="P25" s="26"/>
      <c r="T25" s="28"/>
      <c r="AE25" s="26"/>
      <c r="AF25" s="26" t="s">
        <v>52</v>
      </c>
      <c r="AG25" s="26"/>
      <c r="AJ25" s="26" t="s">
        <v>52</v>
      </c>
    </row>
  </sheetData>
  <sheetProtection/>
  <mergeCells count="70">
    <mergeCell ref="C8:AJ8"/>
    <mergeCell ref="C9:AJ9"/>
    <mergeCell ref="C6:AJ6"/>
    <mergeCell ref="C7:AJ7"/>
    <mergeCell ref="W14:W16"/>
    <mergeCell ref="E5:F5"/>
    <mergeCell ref="AA14:AA16"/>
    <mergeCell ref="AB14:AB16"/>
    <mergeCell ref="N14:N16"/>
    <mergeCell ref="O14:O16"/>
    <mergeCell ref="G11:AN11"/>
    <mergeCell ref="AM14:AM16"/>
    <mergeCell ref="AN14:AN16"/>
    <mergeCell ref="Q15:Q16"/>
    <mergeCell ref="R15:R16"/>
    <mergeCell ref="S15:S16"/>
    <mergeCell ref="AL14:AL16"/>
    <mergeCell ref="Q14:S14"/>
    <mergeCell ref="T14:T16"/>
    <mergeCell ref="AE13:AH13"/>
    <mergeCell ref="C25:E25"/>
    <mergeCell ref="AJ14:AJ15"/>
    <mergeCell ref="AC14:AC16"/>
    <mergeCell ref="AE14:AE16"/>
    <mergeCell ref="AF14:AF16"/>
    <mergeCell ref="AG14:AG16"/>
    <mergeCell ref="I14:I16"/>
    <mergeCell ref="J14:J16"/>
    <mergeCell ref="L14:L16"/>
    <mergeCell ref="M14:M16"/>
    <mergeCell ref="AI13:AI15"/>
    <mergeCell ref="AK13:AK15"/>
    <mergeCell ref="AL13:AN13"/>
    <mergeCell ref="X14:X16"/>
    <mergeCell ref="Y14:Y16"/>
    <mergeCell ref="AH14:AH16"/>
    <mergeCell ref="Z14:Z16"/>
    <mergeCell ref="AI12:AN12"/>
    <mergeCell ref="H13:H15"/>
    <mergeCell ref="K13:K15"/>
    <mergeCell ref="L13:O13"/>
    <mergeCell ref="P13:P15"/>
    <mergeCell ref="Q13:AC13"/>
    <mergeCell ref="AD13:AD15"/>
    <mergeCell ref="U14:U16"/>
    <mergeCell ref="V14:V16"/>
    <mergeCell ref="H12:AH12"/>
    <mergeCell ref="E4:F4"/>
    <mergeCell ref="L4:N4"/>
    <mergeCell ref="A11:A16"/>
    <mergeCell ref="B11:B16"/>
    <mergeCell ref="C11:C16"/>
    <mergeCell ref="E3:F3"/>
    <mergeCell ref="D12:D16"/>
    <mergeCell ref="E12:E16"/>
    <mergeCell ref="F12:F16"/>
    <mergeCell ref="G12:G15"/>
    <mergeCell ref="AF4:AG4"/>
    <mergeCell ref="P4:Y4"/>
    <mergeCell ref="H3:K3"/>
    <mergeCell ref="L3:N3"/>
    <mergeCell ref="L2:N2"/>
    <mergeCell ref="P2:Y2"/>
    <mergeCell ref="P3:Y3"/>
    <mergeCell ref="E1:F1"/>
    <mergeCell ref="H1:I1"/>
    <mergeCell ref="E2:F2"/>
    <mergeCell ref="H2:K2"/>
    <mergeCell ref="AF2:AG2"/>
    <mergeCell ref="AF3:AG3"/>
  </mergeCells>
  <printOptions horizontalCentered="1"/>
  <pageMargins left="0.2362204724409449" right="0.15748031496062992" top="0.7874015748031497" bottom="0.2362204724409449" header="0.15748031496062992" footer="0.15748031496062992"/>
  <pageSetup fitToWidth="46" horizontalDpi="600" verticalDpi="600" orientation="landscape" paperSize="9" scale="48" r:id="rId1"/>
  <headerFooter alignWithMargins="0">
    <oddFooter>&amp;R&amp;P</oddFooter>
  </headerFooter>
  <colBreaks count="1" manualBreakCount="1">
    <brk id="40" max="8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25"/>
  <sheetViews>
    <sheetView showZeros="0" view="pageBreakPreview" zoomScale="70" zoomScaleNormal="70" zoomScaleSheetLayoutView="70" zoomScalePageLayoutView="0" workbookViewId="0" topLeftCell="A1">
      <pane xSplit="2" ySplit="16" topLeftCell="C1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W2" sqref="W2:Z2"/>
    </sheetView>
  </sheetViews>
  <sheetFormatPr defaultColWidth="17.75390625" defaultRowHeight="12.75"/>
  <cols>
    <col min="1" max="1" width="16.875" style="10" customWidth="1"/>
    <col min="2" max="2" width="25.75390625" style="1" customWidth="1"/>
    <col min="3" max="3" width="20.75390625" style="1" customWidth="1"/>
    <col min="4" max="5" width="20.25390625" style="1" hidden="1" customWidth="1"/>
    <col min="6" max="7" width="19.875" style="1" hidden="1" customWidth="1"/>
    <col min="8" max="10" width="16.25390625" style="1" hidden="1" customWidth="1"/>
    <col min="11" max="11" width="22.375" style="1" customWidth="1"/>
    <col min="12" max="12" width="21.125" style="1" hidden="1" customWidth="1"/>
    <col min="13" max="13" width="19.625" style="1" hidden="1" customWidth="1"/>
    <col min="14" max="14" width="19.00390625" style="1" hidden="1" customWidth="1"/>
    <col min="15" max="15" width="18.25390625" style="1" customWidth="1"/>
    <col min="16" max="16" width="19.75390625" style="1" customWidth="1"/>
    <col min="17" max="17" width="17.125" style="1" customWidth="1"/>
    <col min="18" max="19" width="16.625" style="1" customWidth="1"/>
    <col min="20" max="20" width="16.625" style="16" customWidth="1"/>
    <col min="21" max="23" width="16.625" style="1" customWidth="1"/>
    <col min="24" max="24" width="19.375" style="1" customWidth="1"/>
    <col min="25" max="25" width="16.625" style="1" customWidth="1"/>
    <col min="26" max="26" width="20.625" style="1" customWidth="1"/>
    <col min="27" max="27" width="17.75390625" style="1" customWidth="1"/>
    <col min="28" max="28" width="17.375" style="1" customWidth="1"/>
    <col min="29" max="29" width="16.75390625" style="1" customWidth="1"/>
    <col min="30" max="30" width="23.25390625" style="1" customWidth="1"/>
    <col min="31" max="31" width="26.125" style="1" customWidth="1"/>
    <col min="32" max="32" width="26.875" style="1" customWidth="1"/>
    <col min="33" max="33" width="29.375" style="1" customWidth="1"/>
    <col min="34" max="34" width="17.75390625" style="1" hidden="1" customWidth="1"/>
    <col min="35" max="35" width="19.00390625" style="1" hidden="1" customWidth="1"/>
    <col min="36" max="36" width="21.00390625" style="1" hidden="1" customWidth="1"/>
    <col min="37" max="38" width="17.75390625" style="1" hidden="1" customWidth="1"/>
    <col min="39" max="39" width="2.375" style="1" hidden="1" customWidth="1"/>
    <col min="40" max="40" width="6.125" style="1" hidden="1" customWidth="1"/>
    <col min="41" max="16384" width="17.75390625" style="1" customWidth="1"/>
  </cols>
  <sheetData>
    <row r="1" spans="3:37" ht="18.75" customHeight="1">
      <c r="C1" s="13"/>
      <c r="E1" s="39"/>
      <c r="F1" s="39"/>
      <c r="G1" s="15"/>
      <c r="H1" s="39"/>
      <c r="I1" s="39"/>
      <c r="J1" s="13"/>
      <c r="K1" s="13"/>
      <c r="L1" s="13"/>
      <c r="M1" s="13"/>
      <c r="N1" s="13"/>
      <c r="O1" s="13"/>
      <c r="P1" s="13"/>
      <c r="Q1" s="13"/>
      <c r="R1" s="13"/>
      <c r="S1" s="13"/>
      <c r="U1" s="15"/>
      <c r="V1" s="15"/>
      <c r="W1" s="35" t="s">
        <v>4</v>
      </c>
      <c r="X1" s="15"/>
      <c r="Y1" s="15"/>
      <c r="Z1" s="15"/>
      <c r="AA1" s="13"/>
      <c r="AB1" s="13"/>
      <c r="AC1" s="13"/>
      <c r="AD1" s="13"/>
      <c r="AE1" s="13"/>
      <c r="AF1" s="35" t="s">
        <v>80</v>
      </c>
      <c r="AG1" s="13"/>
      <c r="AH1" s="13"/>
      <c r="AI1" s="13"/>
      <c r="AJ1" s="13"/>
      <c r="AK1" s="13"/>
    </row>
    <row r="2" spans="3:37" ht="18" customHeight="1">
      <c r="C2" s="14"/>
      <c r="E2" s="38"/>
      <c r="F2" s="38"/>
      <c r="G2" s="14"/>
      <c r="H2" s="38"/>
      <c r="I2" s="38"/>
      <c r="J2" s="40"/>
      <c r="K2" s="40"/>
      <c r="L2" s="80"/>
      <c r="M2" s="80"/>
      <c r="N2" s="80"/>
      <c r="O2" s="14"/>
      <c r="P2" s="14"/>
      <c r="Q2" s="14"/>
      <c r="R2" s="14"/>
      <c r="S2" s="14"/>
      <c r="T2" s="14"/>
      <c r="U2" s="14"/>
      <c r="V2" s="14"/>
      <c r="W2" s="80" t="s">
        <v>63</v>
      </c>
      <c r="X2" s="80"/>
      <c r="Y2" s="80"/>
      <c r="Z2" s="80"/>
      <c r="AA2" s="14"/>
      <c r="AB2" s="14"/>
      <c r="AC2" s="14"/>
      <c r="AD2" s="14"/>
      <c r="AE2" s="14"/>
      <c r="AF2" s="80" t="s">
        <v>63</v>
      </c>
      <c r="AG2" s="80"/>
      <c r="AH2" s="14"/>
      <c r="AI2" s="14"/>
      <c r="AJ2" s="14"/>
      <c r="AK2" s="14"/>
    </row>
    <row r="3" spans="3:37" ht="18.75" customHeight="1">
      <c r="C3" s="14"/>
      <c r="E3" s="38"/>
      <c r="F3" s="38"/>
      <c r="G3" s="14"/>
      <c r="H3" s="38"/>
      <c r="I3" s="38"/>
      <c r="J3" s="40"/>
      <c r="K3" s="40"/>
      <c r="L3" s="80"/>
      <c r="M3" s="80"/>
      <c r="N3" s="80"/>
      <c r="O3" s="14"/>
      <c r="P3" s="14"/>
      <c r="Q3" s="14"/>
      <c r="R3" s="14"/>
      <c r="S3" s="14"/>
      <c r="T3" s="14"/>
      <c r="U3" s="14"/>
      <c r="V3" s="14"/>
      <c r="W3" s="80" t="s">
        <v>64</v>
      </c>
      <c r="X3" s="80"/>
      <c r="Y3" s="80"/>
      <c r="Z3" s="80"/>
      <c r="AA3" s="14"/>
      <c r="AB3" s="14"/>
      <c r="AC3" s="14"/>
      <c r="AD3" s="14"/>
      <c r="AE3" s="14"/>
      <c r="AF3" s="80" t="s">
        <v>64</v>
      </c>
      <c r="AG3" s="80"/>
      <c r="AH3" s="14"/>
      <c r="AI3" s="14"/>
      <c r="AJ3" s="14"/>
      <c r="AK3" s="14"/>
    </row>
    <row r="4" spans="3:37" ht="30.75" customHeight="1">
      <c r="C4" s="14"/>
      <c r="E4" s="38"/>
      <c r="F4" s="38"/>
      <c r="G4" s="14"/>
      <c r="H4" s="14"/>
      <c r="I4" s="14"/>
      <c r="J4" s="14"/>
      <c r="K4" s="14"/>
      <c r="L4" s="80"/>
      <c r="M4" s="80"/>
      <c r="N4" s="80"/>
      <c r="O4" s="14"/>
      <c r="P4" s="14"/>
      <c r="Q4" s="14"/>
      <c r="R4" s="14"/>
      <c r="S4" s="14"/>
      <c r="T4" s="14"/>
      <c r="U4" s="14"/>
      <c r="V4" s="14"/>
      <c r="W4" s="80" t="s">
        <v>74</v>
      </c>
      <c r="X4" s="80"/>
      <c r="Y4" s="80"/>
      <c r="Z4" s="80"/>
      <c r="AA4" s="14"/>
      <c r="AB4" s="14"/>
      <c r="AC4" s="14"/>
      <c r="AD4" s="14"/>
      <c r="AE4" s="14"/>
      <c r="AF4" s="80" t="s">
        <v>74</v>
      </c>
      <c r="AG4" s="80"/>
      <c r="AH4" s="14"/>
      <c r="AI4" s="14"/>
      <c r="AJ4" s="14"/>
      <c r="AK4" s="14"/>
    </row>
    <row r="5" spans="3:29" ht="18.75" customHeight="1">
      <c r="C5" s="14"/>
      <c r="E5" s="38"/>
      <c r="F5" s="38"/>
      <c r="G5" s="14"/>
      <c r="H5" s="14"/>
      <c r="I5" s="14"/>
      <c r="J5" s="14"/>
      <c r="K5" s="14"/>
      <c r="L5" s="14"/>
      <c r="M5" s="14"/>
      <c r="N5" s="14"/>
      <c r="O5" s="14"/>
      <c r="P5" s="14"/>
      <c r="U5" s="14"/>
      <c r="V5" s="14"/>
      <c r="W5" s="14"/>
      <c r="X5" s="14"/>
      <c r="Y5" s="14"/>
      <c r="Z5" s="14"/>
      <c r="AA5" s="14"/>
      <c r="AB5" s="14"/>
      <c r="AC5" s="14"/>
    </row>
    <row r="6" spans="3:36" ht="30" customHeight="1">
      <c r="C6" s="46" t="s">
        <v>62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3:36" ht="27" customHeight="1">
      <c r="C7" s="46" t="s">
        <v>66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29"/>
      <c r="AB7" s="29"/>
      <c r="AC7" s="29"/>
      <c r="AD7" s="29"/>
      <c r="AE7" s="29"/>
      <c r="AF7" s="29"/>
      <c r="AG7" s="29"/>
      <c r="AH7" s="29"/>
      <c r="AI7" s="29"/>
      <c r="AJ7" s="29"/>
    </row>
    <row r="8" spans="2:36" ht="31.5" customHeight="1">
      <c r="B8" s="6"/>
      <c r="C8" s="46" t="s">
        <v>29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29"/>
      <c r="AB8" s="29"/>
      <c r="AC8" s="29"/>
      <c r="AD8" s="29"/>
      <c r="AE8" s="29"/>
      <c r="AF8" s="29"/>
      <c r="AG8" s="29"/>
      <c r="AH8" s="29"/>
      <c r="AI8" s="29"/>
      <c r="AJ8" s="29"/>
    </row>
    <row r="9" spans="2:36" ht="39" customHeight="1">
      <c r="B9" s="6"/>
      <c r="C9" s="46" t="s">
        <v>67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0" spans="1:36" ht="21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17"/>
      <c r="U10" s="6"/>
      <c r="V10" s="6"/>
      <c r="W10" s="6"/>
      <c r="X10" s="6"/>
      <c r="Y10" s="6"/>
      <c r="Z10" s="6" t="s">
        <v>47</v>
      </c>
      <c r="AA10" s="6"/>
      <c r="AB10" s="6"/>
      <c r="AC10" s="6"/>
      <c r="AE10" s="6"/>
      <c r="AF10" s="6"/>
      <c r="AG10" s="6" t="s">
        <v>47</v>
      </c>
      <c r="AI10" s="10"/>
      <c r="AJ10" s="6" t="s">
        <v>47</v>
      </c>
    </row>
    <row r="11" spans="1:40" ht="37.5" customHeight="1">
      <c r="A11" s="51" t="s">
        <v>8</v>
      </c>
      <c r="B11" s="51" t="s">
        <v>9</v>
      </c>
      <c r="C11" s="82" t="s">
        <v>12</v>
      </c>
      <c r="D11" s="92" t="s">
        <v>69</v>
      </c>
      <c r="E11" s="42"/>
      <c r="F11" s="93"/>
      <c r="G11" s="89" t="s">
        <v>71</v>
      </c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</row>
    <row r="12" spans="1:40" s="12" customFormat="1" ht="40.5" customHeight="1">
      <c r="A12" s="51"/>
      <c r="B12" s="51"/>
      <c r="C12" s="83"/>
      <c r="D12" s="51" t="s">
        <v>10</v>
      </c>
      <c r="E12" s="82" t="s">
        <v>70</v>
      </c>
      <c r="F12" s="82" t="s">
        <v>1</v>
      </c>
      <c r="G12" s="82" t="s">
        <v>53</v>
      </c>
      <c r="H12" s="51" t="s">
        <v>19</v>
      </c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 t="s">
        <v>21</v>
      </c>
      <c r="AJ12" s="51"/>
      <c r="AK12" s="51"/>
      <c r="AL12" s="51"/>
      <c r="AM12" s="51"/>
      <c r="AN12" s="51"/>
    </row>
    <row r="13" spans="1:40" s="12" customFormat="1" ht="27" customHeight="1">
      <c r="A13" s="51"/>
      <c r="B13" s="51"/>
      <c r="C13" s="83"/>
      <c r="D13" s="51"/>
      <c r="E13" s="82"/>
      <c r="F13" s="82"/>
      <c r="G13" s="84"/>
      <c r="H13" s="85" t="s">
        <v>23</v>
      </c>
      <c r="I13" s="31" t="s">
        <v>16</v>
      </c>
      <c r="J13" s="31"/>
      <c r="K13" s="82" t="s">
        <v>2</v>
      </c>
      <c r="L13" s="51" t="s">
        <v>16</v>
      </c>
      <c r="M13" s="51"/>
      <c r="N13" s="51"/>
      <c r="O13" s="51"/>
      <c r="P13" s="86" t="s">
        <v>20</v>
      </c>
      <c r="Q13" s="51" t="s">
        <v>16</v>
      </c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82" t="s">
        <v>3</v>
      </c>
      <c r="AE13" s="51" t="s">
        <v>16</v>
      </c>
      <c r="AF13" s="51"/>
      <c r="AG13" s="51"/>
      <c r="AH13" s="51"/>
      <c r="AI13" s="82"/>
      <c r="AJ13" s="4" t="s">
        <v>16</v>
      </c>
      <c r="AK13" s="51" t="s">
        <v>0</v>
      </c>
      <c r="AL13" s="51" t="s">
        <v>16</v>
      </c>
      <c r="AM13" s="51"/>
      <c r="AN13" s="51"/>
    </row>
    <row r="14" spans="1:40" s="12" customFormat="1" ht="31.5" customHeight="1">
      <c r="A14" s="51"/>
      <c r="B14" s="51"/>
      <c r="C14" s="83"/>
      <c r="D14" s="51"/>
      <c r="E14" s="82"/>
      <c r="F14" s="82"/>
      <c r="G14" s="84"/>
      <c r="H14" s="85"/>
      <c r="I14" s="87" t="s">
        <v>46</v>
      </c>
      <c r="J14" s="87"/>
      <c r="K14" s="82"/>
      <c r="L14" s="51" t="s">
        <v>77</v>
      </c>
      <c r="M14" s="51" t="s">
        <v>76</v>
      </c>
      <c r="N14" s="51" t="s">
        <v>75</v>
      </c>
      <c r="O14" s="51" t="s">
        <v>65</v>
      </c>
      <c r="P14" s="86"/>
      <c r="Q14" s="51" t="s">
        <v>22</v>
      </c>
      <c r="R14" s="51"/>
      <c r="S14" s="51"/>
      <c r="T14" s="90" t="s">
        <v>41</v>
      </c>
      <c r="U14" s="51" t="s">
        <v>42</v>
      </c>
      <c r="V14" s="51" t="s">
        <v>49</v>
      </c>
      <c r="W14" s="51" t="s">
        <v>50</v>
      </c>
      <c r="X14" s="87" t="s">
        <v>43</v>
      </c>
      <c r="Y14" s="87" t="s">
        <v>54</v>
      </c>
      <c r="Z14" s="51" t="s">
        <v>55</v>
      </c>
      <c r="AA14" s="91" t="s">
        <v>56</v>
      </c>
      <c r="AB14" s="51" t="s">
        <v>81</v>
      </c>
      <c r="AC14" s="51" t="s">
        <v>82</v>
      </c>
      <c r="AD14" s="82"/>
      <c r="AE14" s="51" t="s">
        <v>61</v>
      </c>
      <c r="AF14" s="51" t="s">
        <v>78</v>
      </c>
      <c r="AG14" s="51" t="s">
        <v>79</v>
      </c>
      <c r="AH14" s="51"/>
      <c r="AI14" s="82"/>
      <c r="AJ14" s="51"/>
      <c r="AK14" s="51"/>
      <c r="AL14" s="51"/>
      <c r="AM14" s="51"/>
      <c r="AN14" s="51"/>
    </row>
    <row r="15" spans="1:40" s="12" customFormat="1" ht="187.5" customHeight="1">
      <c r="A15" s="51"/>
      <c r="B15" s="51"/>
      <c r="C15" s="83"/>
      <c r="D15" s="51"/>
      <c r="E15" s="82"/>
      <c r="F15" s="82"/>
      <c r="G15" s="84"/>
      <c r="H15" s="85"/>
      <c r="I15" s="87"/>
      <c r="J15" s="87"/>
      <c r="K15" s="82"/>
      <c r="L15" s="51"/>
      <c r="M15" s="51"/>
      <c r="N15" s="51"/>
      <c r="O15" s="51"/>
      <c r="P15" s="86"/>
      <c r="Q15" s="51" t="s">
        <v>38</v>
      </c>
      <c r="R15" s="51" t="s">
        <v>39</v>
      </c>
      <c r="S15" s="51" t="s">
        <v>40</v>
      </c>
      <c r="T15" s="90"/>
      <c r="U15" s="51"/>
      <c r="V15" s="51"/>
      <c r="W15" s="51"/>
      <c r="X15" s="87"/>
      <c r="Y15" s="87"/>
      <c r="Z15" s="51"/>
      <c r="AA15" s="91"/>
      <c r="AB15" s="51"/>
      <c r="AC15" s="51"/>
      <c r="AD15" s="82"/>
      <c r="AE15" s="51"/>
      <c r="AF15" s="51"/>
      <c r="AG15" s="51"/>
      <c r="AH15" s="88"/>
      <c r="AI15" s="82"/>
      <c r="AJ15" s="51"/>
      <c r="AK15" s="51"/>
      <c r="AL15" s="51"/>
      <c r="AM15" s="51"/>
      <c r="AN15" s="51"/>
    </row>
    <row r="16" spans="1:40" s="12" customFormat="1" ht="33.75" customHeight="1">
      <c r="A16" s="51"/>
      <c r="B16" s="51"/>
      <c r="C16" s="83"/>
      <c r="D16" s="51"/>
      <c r="E16" s="82"/>
      <c r="F16" s="82"/>
      <c r="G16" s="30" t="s">
        <v>48</v>
      </c>
      <c r="H16" s="4" t="s">
        <v>37</v>
      </c>
      <c r="I16" s="87"/>
      <c r="J16" s="87"/>
      <c r="K16" s="4" t="s">
        <v>36</v>
      </c>
      <c r="L16" s="51"/>
      <c r="M16" s="51"/>
      <c r="N16" s="51"/>
      <c r="O16" s="51"/>
      <c r="P16" s="4" t="s">
        <v>35</v>
      </c>
      <c r="Q16" s="51"/>
      <c r="R16" s="51"/>
      <c r="S16" s="51"/>
      <c r="T16" s="90"/>
      <c r="U16" s="51"/>
      <c r="V16" s="51"/>
      <c r="W16" s="51"/>
      <c r="X16" s="87"/>
      <c r="Y16" s="87"/>
      <c r="Z16" s="51"/>
      <c r="AA16" s="91"/>
      <c r="AB16" s="51"/>
      <c r="AC16" s="51"/>
      <c r="AD16" s="4" t="s">
        <v>34</v>
      </c>
      <c r="AE16" s="51"/>
      <c r="AF16" s="51"/>
      <c r="AG16" s="51"/>
      <c r="AH16" s="88"/>
      <c r="AI16" s="4"/>
      <c r="AJ16" s="4"/>
      <c r="AK16" s="4" t="s">
        <v>27</v>
      </c>
      <c r="AL16" s="51"/>
      <c r="AM16" s="51"/>
      <c r="AN16" s="51"/>
    </row>
    <row r="17" spans="1:40" ht="26.25" customHeight="1">
      <c r="A17" s="11" t="s">
        <v>18</v>
      </c>
      <c r="B17" s="7" t="s">
        <v>72</v>
      </c>
      <c r="C17" s="3">
        <f>E17+G17+H17+K17+P17+AD17+AI17</f>
        <v>7532969</v>
      </c>
      <c r="D17" s="3"/>
      <c r="E17" s="3"/>
      <c r="F17" s="3"/>
      <c r="G17" s="3"/>
      <c r="H17" s="3">
        <v>4849200</v>
      </c>
      <c r="I17" s="3"/>
      <c r="J17" s="3"/>
      <c r="K17" s="3">
        <f>SUM(L17:O17)</f>
        <v>0</v>
      </c>
      <c r="L17" s="3"/>
      <c r="M17" s="3"/>
      <c r="N17" s="3"/>
      <c r="O17" s="3"/>
      <c r="P17" s="3">
        <f>SUM(Q17:AC17)</f>
        <v>2683769</v>
      </c>
      <c r="Q17" s="3">
        <f>221700+27215</f>
        <v>248915</v>
      </c>
      <c r="R17" s="3">
        <v>406080</v>
      </c>
      <c r="S17" s="3">
        <f>44400+12500</f>
        <v>56900</v>
      </c>
      <c r="T17" s="3">
        <v>43174</v>
      </c>
      <c r="U17" s="3">
        <v>40000</v>
      </c>
      <c r="V17" s="3">
        <f>25000-12500</f>
        <v>12500</v>
      </c>
      <c r="W17" s="3">
        <v>8000</v>
      </c>
      <c r="X17" s="3"/>
      <c r="Y17" s="3"/>
      <c r="Z17" s="3">
        <v>250000</v>
      </c>
      <c r="AA17" s="3">
        <v>537200</v>
      </c>
      <c r="AB17" s="3">
        <v>81000</v>
      </c>
      <c r="AC17" s="3">
        <v>1000000</v>
      </c>
      <c r="AD17" s="3">
        <f>SUM(AE17:AH17)</f>
        <v>0</v>
      </c>
      <c r="AE17" s="3"/>
      <c r="AF17" s="3"/>
      <c r="AG17" s="3"/>
      <c r="AH17" s="3"/>
      <c r="AI17" s="3">
        <f>AJ17</f>
        <v>0</v>
      </c>
      <c r="AJ17" s="3"/>
      <c r="AK17" s="3">
        <f>SUM(AL17:AN17)</f>
        <v>0</v>
      </c>
      <c r="AL17" s="3"/>
      <c r="AM17" s="3"/>
      <c r="AN17" s="3"/>
    </row>
    <row r="18" spans="1:40" ht="26.25" customHeight="1">
      <c r="A18" s="11" t="s">
        <v>5</v>
      </c>
      <c r="B18" s="7" t="s">
        <v>6</v>
      </c>
      <c r="C18" s="3">
        <f>E18+G18+H18+K18+P18+AD18+AI18</f>
        <v>530000</v>
      </c>
      <c r="D18" s="3"/>
      <c r="E18" s="3"/>
      <c r="F18" s="3"/>
      <c r="G18" s="3"/>
      <c r="H18" s="3"/>
      <c r="I18" s="3"/>
      <c r="J18" s="3"/>
      <c r="K18" s="3">
        <f>SUM(L18:O18)</f>
        <v>530000</v>
      </c>
      <c r="L18" s="3"/>
      <c r="M18" s="3"/>
      <c r="N18" s="3"/>
      <c r="O18" s="3">
        <f>300000+230000</f>
        <v>530000</v>
      </c>
      <c r="P18" s="3">
        <f>SUM(Q18:AC18)</f>
        <v>0</v>
      </c>
      <c r="Q18" s="3"/>
      <c r="R18" s="3"/>
      <c r="S18" s="3"/>
      <c r="T18" s="22"/>
      <c r="U18" s="3"/>
      <c r="V18" s="3"/>
      <c r="W18" s="3"/>
      <c r="X18" s="3"/>
      <c r="Y18" s="3"/>
      <c r="Z18" s="3"/>
      <c r="AA18" s="3"/>
      <c r="AB18" s="3"/>
      <c r="AC18" s="3"/>
      <c r="AD18" s="3">
        <f>SUM(AE18:AH18)</f>
        <v>0</v>
      </c>
      <c r="AE18" s="3"/>
      <c r="AF18" s="3"/>
      <c r="AG18" s="3"/>
      <c r="AH18" s="3"/>
      <c r="AI18" s="3">
        <f>AJ18</f>
        <v>0</v>
      </c>
      <c r="AJ18" s="3"/>
      <c r="AK18" s="3">
        <f>SUM(AL18:AN18)</f>
        <v>0</v>
      </c>
      <c r="AL18" s="3"/>
      <c r="AM18" s="3"/>
      <c r="AN18" s="3"/>
    </row>
    <row r="19" spans="1:40" ht="26.25" customHeight="1">
      <c r="A19" s="8" t="s">
        <v>17</v>
      </c>
      <c r="B19" s="7" t="s">
        <v>13</v>
      </c>
      <c r="C19" s="3">
        <f>E19+G19+H19+K19+P19+AD19+AI19</f>
        <v>2192250</v>
      </c>
      <c r="D19" s="3"/>
      <c r="E19" s="3"/>
      <c r="F19" s="3"/>
      <c r="G19" s="3"/>
      <c r="H19" s="3"/>
      <c r="I19" s="3"/>
      <c r="J19" s="3"/>
      <c r="K19" s="3">
        <f>SUM(L19:O19)</f>
        <v>0</v>
      </c>
      <c r="L19" s="3"/>
      <c r="M19" s="3"/>
      <c r="N19" s="3"/>
      <c r="O19" s="3"/>
      <c r="P19" s="3">
        <f>SUM(Q19:AC19)</f>
        <v>2192250</v>
      </c>
      <c r="Q19" s="3"/>
      <c r="R19" s="3"/>
      <c r="S19" s="3"/>
      <c r="T19" s="22"/>
      <c r="U19" s="3"/>
      <c r="V19" s="3"/>
      <c r="W19" s="3"/>
      <c r="X19" s="3">
        <v>1142850</v>
      </c>
      <c r="Y19" s="3">
        <v>1049400</v>
      </c>
      <c r="Z19" s="3"/>
      <c r="AA19" s="3"/>
      <c r="AB19" s="3"/>
      <c r="AC19" s="3"/>
      <c r="AD19" s="3">
        <f>SUM(AE19:AH19)</f>
        <v>0</v>
      </c>
      <c r="AE19" s="3"/>
      <c r="AF19" s="3"/>
      <c r="AG19" s="3"/>
      <c r="AH19" s="3"/>
      <c r="AI19" s="3">
        <f>AJ19</f>
        <v>0</v>
      </c>
      <c r="AJ19" s="3"/>
      <c r="AK19" s="3">
        <f>SUM(AL19:AN19)</f>
        <v>0</v>
      </c>
      <c r="AL19" s="3"/>
      <c r="AM19" s="3"/>
      <c r="AN19" s="3"/>
    </row>
    <row r="20" spans="1:40" ht="36" customHeight="1">
      <c r="A20" s="8"/>
      <c r="B20" s="7" t="s">
        <v>57</v>
      </c>
      <c r="C20" s="3">
        <f>E20+G20+H20+K20+P20+AD20+AI20</f>
        <v>3659054</v>
      </c>
      <c r="D20" s="3"/>
      <c r="E20" s="3">
        <v>59054</v>
      </c>
      <c r="F20" s="3"/>
      <c r="G20" s="3"/>
      <c r="H20" s="3"/>
      <c r="I20" s="3"/>
      <c r="J20" s="3"/>
      <c r="K20" s="3">
        <f>SUM(L20:O20)</f>
        <v>3600000</v>
      </c>
      <c r="L20" s="3">
        <v>200000</v>
      </c>
      <c r="M20" s="3">
        <v>200000</v>
      </c>
      <c r="N20" s="3">
        <f>3000000+200000</f>
        <v>3200000</v>
      </c>
      <c r="O20" s="3"/>
      <c r="P20" s="3">
        <f>SUM(Q20:AC20)</f>
        <v>0</v>
      </c>
      <c r="Q20" s="3"/>
      <c r="R20" s="3"/>
      <c r="S20" s="3"/>
      <c r="T20" s="22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>
        <f>AJ20</f>
        <v>0</v>
      </c>
      <c r="AJ20" s="3"/>
      <c r="AK20" s="3"/>
      <c r="AL20" s="3"/>
      <c r="AM20" s="3"/>
      <c r="AN20" s="3"/>
    </row>
    <row r="21" spans="1:40" ht="26.25" customHeight="1">
      <c r="A21" s="11"/>
      <c r="B21" s="7" t="s">
        <v>15</v>
      </c>
      <c r="C21" s="3">
        <f>E21+G21+H21+K21+P21+AD21+AI21</f>
        <v>32856200</v>
      </c>
      <c r="D21" s="3"/>
      <c r="E21" s="3"/>
      <c r="F21" s="3"/>
      <c r="G21" s="3">
        <v>32631200</v>
      </c>
      <c r="H21" s="3"/>
      <c r="I21" s="3"/>
      <c r="J21" s="3"/>
      <c r="K21" s="3">
        <f>SUM(L21:O21)</f>
        <v>0</v>
      </c>
      <c r="L21" s="3"/>
      <c r="M21" s="3"/>
      <c r="N21" s="3"/>
      <c r="O21" s="3"/>
      <c r="P21" s="3">
        <f>SUM(Q21:AC21)</f>
        <v>0</v>
      </c>
      <c r="Q21" s="3"/>
      <c r="R21" s="3"/>
      <c r="S21" s="3"/>
      <c r="T21" s="22"/>
      <c r="U21" s="3"/>
      <c r="V21" s="3"/>
      <c r="W21" s="3"/>
      <c r="X21" s="3"/>
      <c r="Y21" s="3"/>
      <c r="Z21" s="3"/>
      <c r="AA21" s="3"/>
      <c r="AB21" s="3"/>
      <c r="AC21" s="3"/>
      <c r="AD21" s="3">
        <f>SUM(AE21:AH21)</f>
        <v>225000</v>
      </c>
      <c r="AE21" s="3">
        <v>25000</v>
      </c>
      <c r="AF21" s="3">
        <f>200000-200000</f>
        <v>0</v>
      </c>
      <c r="AG21" s="3">
        <f>200000</f>
        <v>200000</v>
      </c>
      <c r="AH21" s="3"/>
      <c r="AI21" s="3">
        <f>AJ21</f>
        <v>0</v>
      </c>
      <c r="AJ21" s="3"/>
      <c r="AK21" s="3">
        <f>SUM(AL21:AN21)</f>
        <v>0</v>
      </c>
      <c r="AL21" s="3"/>
      <c r="AM21" s="3"/>
      <c r="AN21" s="3"/>
    </row>
    <row r="22" spans="1:40" ht="22.5" customHeight="1">
      <c r="A22" s="9"/>
      <c r="B22" s="9" t="s">
        <v>14</v>
      </c>
      <c r="C22" s="5">
        <f>F22+G22+H22+K22+P22+AD22</f>
        <v>48331419</v>
      </c>
      <c r="D22" s="5">
        <f>SUM(D17:D21)</f>
        <v>0</v>
      </c>
      <c r="E22" s="5">
        <f>SUM(E17:E21)</f>
        <v>59054</v>
      </c>
      <c r="F22" s="5">
        <f>SUM(F17:F21)</f>
        <v>0</v>
      </c>
      <c r="G22" s="5">
        <f>SUM(G17:G21)</f>
        <v>32631200</v>
      </c>
      <c r="H22" s="5">
        <f>SUM(H17:H21)</f>
        <v>4849200</v>
      </c>
      <c r="I22" s="5"/>
      <c r="J22" s="5"/>
      <c r="K22" s="5">
        <f>SUM(K17:K21)+5350000-300000-3000000-200000-230000</f>
        <v>5750000</v>
      </c>
      <c r="L22" s="5">
        <f aca="true" t="shared" si="0" ref="L22:AN22">SUM(L17:L21)</f>
        <v>200000</v>
      </c>
      <c r="M22" s="5">
        <f t="shared" si="0"/>
        <v>200000</v>
      </c>
      <c r="N22" s="5">
        <f t="shared" si="0"/>
        <v>3200000</v>
      </c>
      <c r="O22" s="5">
        <f t="shared" si="0"/>
        <v>530000</v>
      </c>
      <c r="P22" s="5">
        <f t="shared" si="0"/>
        <v>4876019</v>
      </c>
      <c r="Q22" s="5">
        <f t="shared" si="0"/>
        <v>248915</v>
      </c>
      <c r="R22" s="5">
        <f t="shared" si="0"/>
        <v>406080</v>
      </c>
      <c r="S22" s="5">
        <f t="shared" si="0"/>
        <v>56900</v>
      </c>
      <c r="T22" s="5">
        <f t="shared" si="0"/>
        <v>43174</v>
      </c>
      <c r="U22" s="5">
        <f t="shared" si="0"/>
        <v>40000</v>
      </c>
      <c r="V22" s="5">
        <f t="shared" si="0"/>
        <v>12500</v>
      </c>
      <c r="W22" s="5">
        <f t="shared" si="0"/>
        <v>8000</v>
      </c>
      <c r="X22" s="5">
        <f t="shared" si="0"/>
        <v>1142850</v>
      </c>
      <c r="Y22" s="5">
        <f t="shared" si="0"/>
        <v>1049400</v>
      </c>
      <c r="Z22" s="5">
        <f t="shared" si="0"/>
        <v>250000</v>
      </c>
      <c r="AA22" s="5">
        <f t="shared" si="0"/>
        <v>537200</v>
      </c>
      <c r="AB22" s="5">
        <f t="shared" si="0"/>
        <v>81000</v>
      </c>
      <c r="AC22" s="5">
        <f t="shared" si="0"/>
        <v>1000000</v>
      </c>
      <c r="AD22" s="5">
        <f t="shared" si="0"/>
        <v>225000</v>
      </c>
      <c r="AE22" s="5">
        <f t="shared" si="0"/>
        <v>25000</v>
      </c>
      <c r="AF22" s="5">
        <f t="shared" si="0"/>
        <v>0</v>
      </c>
      <c r="AG22" s="5">
        <f t="shared" si="0"/>
        <v>200000</v>
      </c>
      <c r="AH22" s="5">
        <f t="shared" si="0"/>
        <v>0</v>
      </c>
      <c r="AI22" s="5">
        <f t="shared" si="0"/>
        <v>0</v>
      </c>
      <c r="AJ22" s="5">
        <f t="shared" si="0"/>
        <v>0</v>
      </c>
      <c r="AK22" s="5">
        <f t="shared" si="0"/>
        <v>0</v>
      </c>
      <c r="AL22" s="5">
        <f t="shared" si="0"/>
        <v>0</v>
      </c>
      <c r="AM22" s="5">
        <f t="shared" si="0"/>
        <v>0</v>
      </c>
      <c r="AN22" s="5">
        <f t="shared" si="0"/>
        <v>0</v>
      </c>
    </row>
    <row r="23" spans="1:40" ht="36.75" customHeight="1">
      <c r="A23" s="33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ht="36.75" customHeight="1">
      <c r="A24" s="33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36" s="27" customFormat="1" ht="31.5" customHeight="1">
      <c r="A25" s="25"/>
      <c r="B25" s="26"/>
      <c r="C25" s="81" t="s">
        <v>51</v>
      </c>
      <c r="D25" s="81"/>
      <c r="E25" s="81"/>
      <c r="F25" s="81"/>
      <c r="G25" s="81"/>
      <c r="H25" s="81"/>
      <c r="I25" s="81"/>
      <c r="J25" s="81"/>
      <c r="K25" s="81"/>
      <c r="L25" s="81"/>
      <c r="N25" s="26"/>
      <c r="P25" s="26"/>
      <c r="S25" s="81"/>
      <c r="T25" s="81"/>
      <c r="Y25" s="26" t="s">
        <v>52</v>
      </c>
      <c r="AE25" s="26"/>
      <c r="AF25" s="26"/>
      <c r="AG25" s="26"/>
      <c r="AJ25" s="26" t="s">
        <v>52</v>
      </c>
    </row>
  </sheetData>
  <sheetProtection/>
  <mergeCells count="72">
    <mergeCell ref="AL13:AN13"/>
    <mergeCell ref="AH14:AH16"/>
    <mergeCell ref="T14:T16"/>
    <mergeCell ref="U14:U16"/>
    <mergeCell ref="V14:V16"/>
    <mergeCell ref="W14:W16"/>
    <mergeCell ref="AD13:AD15"/>
    <mergeCell ref="AE13:AH13"/>
    <mergeCell ref="AG14:AG16"/>
    <mergeCell ref="X14:X16"/>
    <mergeCell ref="M14:M16"/>
    <mergeCell ref="AM14:AM16"/>
    <mergeCell ref="AN14:AN16"/>
    <mergeCell ref="Z14:Z16"/>
    <mergeCell ref="AA14:AA16"/>
    <mergeCell ref="AC14:AC16"/>
    <mergeCell ref="AE14:AE16"/>
    <mergeCell ref="AF14:AF16"/>
    <mergeCell ref="AI13:AI15"/>
    <mergeCell ref="AK13:AK15"/>
    <mergeCell ref="G12:G15"/>
    <mergeCell ref="H12:AH12"/>
    <mergeCell ref="AI12:AN12"/>
    <mergeCell ref="H13:H15"/>
    <mergeCell ref="K13:K15"/>
    <mergeCell ref="L13:O13"/>
    <mergeCell ref="P13:P15"/>
    <mergeCell ref="I14:I16"/>
    <mergeCell ref="J14:J16"/>
    <mergeCell ref="L14:L16"/>
    <mergeCell ref="Y14:Y16"/>
    <mergeCell ref="AB14:AB16"/>
    <mergeCell ref="N14:N16"/>
    <mergeCell ref="AJ14:AJ15"/>
    <mergeCell ref="AL14:AL16"/>
    <mergeCell ref="Q15:Q16"/>
    <mergeCell ref="R15:R16"/>
    <mergeCell ref="S15:S16"/>
    <mergeCell ref="A11:A16"/>
    <mergeCell ref="B11:B16"/>
    <mergeCell ref="C11:C16"/>
    <mergeCell ref="G11:AN11"/>
    <mergeCell ref="D12:D16"/>
    <mergeCell ref="O14:O16"/>
    <mergeCell ref="Q14:S14"/>
    <mergeCell ref="E12:E16"/>
    <mergeCell ref="F12:F16"/>
    <mergeCell ref="Q13:AC13"/>
    <mergeCell ref="AF4:AG4"/>
    <mergeCell ref="E5:F5"/>
    <mergeCell ref="E3:F3"/>
    <mergeCell ref="H3:K3"/>
    <mergeCell ref="L3:N3"/>
    <mergeCell ref="AF3:AG3"/>
    <mergeCell ref="C6:Z6"/>
    <mergeCell ref="C7:Z7"/>
    <mergeCell ref="E1:F1"/>
    <mergeCell ref="H1:I1"/>
    <mergeCell ref="E2:F2"/>
    <mergeCell ref="H2:K2"/>
    <mergeCell ref="E4:F4"/>
    <mergeCell ref="L4:N4"/>
    <mergeCell ref="C8:Z8"/>
    <mergeCell ref="C9:Z9"/>
    <mergeCell ref="L2:N2"/>
    <mergeCell ref="AF2:AG2"/>
    <mergeCell ref="S25:T25"/>
    <mergeCell ref="C25:L25"/>
    <mergeCell ref="D11:F11"/>
    <mergeCell ref="W2:Z2"/>
    <mergeCell ref="W3:Z3"/>
    <mergeCell ref="W4:Z4"/>
  </mergeCells>
  <printOptions horizontalCentered="1"/>
  <pageMargins left="0.2362204724409449" right="0.15748031496062992" top="0.7874015748031497" bottom="0.2362204724409449" header="0.15748031496062992" footer="0.15748031496062992"/>
  <pageSetup fitToWidth="46" horizontalDpi="600" verticalDpi="600" orientation="landscape" paperSize="9" scale="48" r:id="rId1"/>
  <headerFooter alignWithMargins="0">
    <oddFooter>&amp;R&amp;P</oddFooter>
  </headerFooter>
  <colBreaks count="1" manualBreakCount="1">
    <brk id="40" max="8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24"/>
  <sheetViews>
    <sheetView showZeros="0" tabSelected="1" view="pageBreakPreview" zoomScale="70" zoomScaleNormal="70" zoomScaleSheetLayoutView="70" zoomScalePageLayoutView="0" workbookViewId="0" topLeftCell="A1">
      <pane xSplit="2" ySplit="16" topLeftCell="C1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O17" sqref="O17"/>
    </sheetView>
  </sheetViews>
  <sheetFormatPr defaultColWidth="17.75390625" defaultRowHeight="12.75"/>
  <cols>
    <col min="1" max="1" width="16.875" style="10" customWidth="1"/>
    <col min="2" max="2" width="25.75390625" style="1" customWidth="1"/>
    <col min="3" max="3" width="20.75390625" style="1" customWidth="1"/>
    <col min="4" max="5" width="20.25390625" style="1" hidden="1" customWidth="1"/>
    <col min="6" max="7" width="19.875" style="1" hidden="1" customWidth="1"/>
    <col min="8" max="10" width="16.25390625" style="1" hidden="1" customWidth="1"/>
    <col min="11" max="11" width="22.375" style="1" customWidth="1"/>
    <col min="12" max="12" width="21.125" style="1" customWidth="1"/>
    <col min="13" max="13" width="19.625" style="1" customWidth="1"/>
    <col min="14" max="15" width="19.00390625" style="1" customWidth="1"/>
    <col min="16" max="16" width="18.25390625" style="1" customWidth="1"/>
    <col min="17" max="17" width="19.75390625" style="1" hidden="1" customWidth="1"/>
    <col min="18" max="18" width="17.125" style="1" hidden="1" customWidth="1"/>
    <col min="19" max="20" width="16.625" style="1" hidden="1" customWidth="1"/>
    <col min="21" max="21" width="16.625" style="16" hidden="1" customWidth="1"/>
    <col min="22" max="24" width="16.625" style="1" hidden="1" customWidth="1"/>
    <col min="25" max="25" width="19.375" style="1" hidden="1" customWidth="1"/>
    <col min="26" max="26" width="16.625" style="1" hidden="1" customWidth="1"/>
    <col min="27" max="27" width="20.625" style="1" hidden="1" customWidth="1"/>
    <col min="28" max="28" width="17.75390625" style="1" hidden="1" customWidth="1"/>
    <col min="29" max="29" width="17.375" style="1" hidden="1" customWidth="1"/>
    <col min="30" max="30" width="16.75390625" style="1" hidden="1" customWidth="1"/>
    <col min="31" max="31" width="23.25390625" style="1" hidden="1" customWidth="1"/>
    <col min="32" max="32" width="26.125" style="1" hidden="1" customWidth="1"/>
    <col min="33" max="33" width="26.875" style="1" hidden="1" customWidth="1"/>
    <col min="34" max="34" width="29.375" style="1" hidden="1" customWidth="1"/>
    <col min="35" max="35" width="17.75390625" style="1" hidden="1" customWidth="1"/>
    <col min="36" max="36" width="19.00390625" style="1" hidden="1" customWidth="1"/>
    <col min="37" max="37" width="21.00390625" style="1" hidden="1" customWidth="1"/>
    <col min="38" max="39" width="17.75390625" style="1" hidden="1" customWidth="1"/>
    <col min="40" max="40" width="2.375" style="1" hidden="1" customWidth="1"/>
    <col min="41" max="41" width="6.125" style="1" hidden="1" customWidth="1"/>
    <col min="42" max="16384" width="17.75390625" style="1" customWidth="1"/>
  </cols>
  <sheetData>
    <row r="1" spans="3:38" ht="24" customHeight="1">
      <c r="C1" s="36"/>
      <c r="E1" s="39"/>
      <c r="F1" s="39"/>
      <c r="G1" s="15"/>
      <c r="H1" s="39"/>
      <c r="I1" s="39"/>
      <c r="J1" s="13"/>
      <c r="K1" s="13"/>
      <c r="L1" s="13"/>
      <c r="M1" s="13"/>
      <c r="N1" s="13"/>
      <c r="O1" s="37" t="s">
        <v>83</v>
      </c>
      <c r="P1" s="37"/>
      <c r="Q1" s="13"/>
      <c r="R1" s="13"/>
      <c r="S1" s="13"/>
      <c r="T1" s="13"/>
      <c r="V1" s="15"/>
      <c r="W1" s="15"/>
      <c r="X1" s="35" t="s">
        <v>4</v>
      </c>
      <c r="Y1" s="15"/>
      <c r="Z1" s="15"/>
      <c r="AA1" s="15"/>
      <c r="AB1" s="13"/>
      <c r="AC1" s="13"/>
      <c r="AD1" s="13"/>
      <c r="AE1" s="13"/>
      <c r="AF1" s="13"/>
      <c r="AG1" s="35" t="s">
        <v>80</v>
      </c>
      <c r="AH1" s="13"/>
      <c r="AI1" s="13"/>
      <c r="AJ1" s="13"/>
      <c r="AK1" s="13"/>
      <c r="AL1" s="13"/>
    </row>
    <row r="2" spans="3:38" ht="24" customHeight="1">
      <c r="C2" s="14"/>
      <c r="E2" s="38"/>
      <c r="F2" s="38"/>
      <c r="G2" s="14"/>
      <c r="H2" s="38"/>
      <c r="I2" s="38"/>
      <c r="J2" s="40"/>
      <c r="K2" s="40"/>
      <c r="L2" s="80"/>
      <c r="M2" s="80"/>
      <c r="N2" s="80"/>
      <c r="O2" s="94" t="s">
        <v>84</v>
      </c>
      <c r="P2" s="94"/>
      <c r="Q2" s="14"/>
      <c r="R2" s="14"/>
      <c r="S2" s="14"/>
      <c r="T2" s="14"/>
      <c r="U2" s="14"/>
      <c r="V2" s="14"/>
      <c r="W2" s="14"/>
      <c r="X2" s="80" t="s">
        <v>63</v>
      </c>
      <c r="Y2" s="80"/>
      <c r="Z2" s="80"/>
      <c r="AA2" s="80"/>
      <c r="AB2" s="14"/>
      <c r="AC2" s="14"/>
      <c r="AD2" s="14"/>
      <c r="AE2" s="14"/>
      <c r="AF2" s="14"/>
      <c r="AG2" s="80" t="s">
        <v>63</v>
      </c>
      <c r="AH2" s="80"/>
      <c r="AI2" s="14"/>
      <c r="AJ2" s="14"/>
      <c r="AK2" s="14"/>
      <c r="AL2" s="14"/>
    </row>
    <row r="3" spans="3:38" ht="24" customHeight="1">
      <c r="C3" s="14"/>
      <c r="E3" s="38"/>
      <c r="F3" s="38"/>
      <c r="G3" s="14"/>
      <c r="H3" s="38"/>
      <c r="I3" s="38"/>
      <c r="J3" s="40"/>
      <c r="K3" s="40"/>
      <c r="L3" s="80"/>
      <c r="M3" s="80"/>
      <c r="N3" s="80"/>
      <c r="O3" s="94" t="s">
        <v>85</v>
      </c>
      <c r="P3" s="94"/>
      <c r="Q3" s="14"/>
      <c r="R3" s="14"/>
      <c r="S3" s="14"/>
      <c r="T3" s="14"/>
      <c r="U3" s="14"/>
      <c r="V3" s="14"/>
      <c r="W3" s="14"/>
      <c r="X3" s="80" t="s">
        <v>64</v>
      </c>
      <c r="Y3" s="80"/>
      <c r="Z3" s="80"/>
      <c r="AA3" s="80"/>
      <c r="AB3" s="14"/>
      <c r="AC3" s="14"/>
      <c r="AD3" s="14"/>
      <c r="AE3" s="14"/>
      <c r="AF3" s="14"/>
      <c r="AG3" s="80" t="s">
        <v>64</v>
      </c>
      <c r="AH3" s="80"/>
      <c r="AI3" s="14"/>
      <c r="AJ3" s="14"/>
      <c r="AK3" s="14"/>
      <c r="AL3" s="14"/>
    </row>
    <row r="4" spans="3:38" ht="24" customHeight="1">
      <c r="C4" s="14"/>
      <c r="E4" s="38"/>
      <c r="F4" s="38"/>
      <c r="G4" s="14"/>
      <c r="H4" s="14"/>
      <c r="I4" s="14"/>
      <c r="J4" s="14"/>
      <c r="K4" s="14"/>
      <c r="L4" s="80"/>
      <c r="M4" s="80"/>
      <c r="N4" s="80"/>
      <c r="O4" s="94" t="s">
        <v>86</v>
      </c>
      <c r="P4" s="94"/>
      <c r="Q4" s="14"/>
      <c r="R4" s="14"/>
      <c r="S4" s="14"/>
      <c r="T4" s="14"/>
      <c r="U4" s="14"/>
      <c r="V4" s="14"/>
      <c r="W4" s="14"/>
      <c r="X4" s="80" t="s">
        <v>74</v>
      </c>
      <c r="Y4" s="80"/>
      <c r="Z4" s="80"/>
      <c r="AA4" s="80"/>
      <c r="AB4" s="14"/>
      <c r="AC4" s="14"/>
      <c r="AD4" s="14"/>
      <c r="AE4" s="14"/>
      <c r="AF4" s="14"/>
      <c r="AG4" s="80" t="s">
        <v>74</v>
      </c>
      <c r="AH4" s="80"/>
      <c r="AI4" s="14"/>
      <c r="AJ4" s="14"/>
      <c r="AK4" s="14"/>
      <c r="AL4" s="14"/>
    </row>
    <row r="5" spans="3:30" ht="18.75" customHeight="1">
      <c r="C5" s="14"/>
      <c r="E5" s="38"/>
      <c r="F5" s="38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V5" s="14"/>
      <c r="W5" s="14"/>
      <c r="X5" s="14"/>
      <c r="Y5" s="14"/>
      <c r="Z5" s="14"/>
      <c r="AA5" s="14"/>
      <c r="AB5" s="14"/>
      <c r="AC5" s="14"/>
      <c r="AD5" s="14"/>
    </row>
    <row r="6" spans="3:37" ht="30" customHeight="1">
      <c r="C6" s="46" t="s">
        <v>62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29"/>
      <c r="AC6" s="29"/>
      <c r="AD6" s="29"/>
      <c r="AE6" s="29"/>
      <c r="AF6" s="29"/>
      <c r="AG6" s="29"/>
      <c r="AH6" s="29"/>
      <c r="AI6" s="29"/>
      <c r="AJ6" s="29"/>
      <c r="AK6" s="29"/>
    </row>
    <row r="7" spans="3:37" ht="27" customHeight="1">
      <c r="C7" s="46" t="s">
        <v>66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29"/>
      <c r="AC7" s="29"/>
      <c r="AD7" s="29"/>
      <c r="AE7" s="29"/>
      <c r="AF7" s="29"/>
      <c r="AG7" s="29"/>
      <c r="AH7" s="29"/>
      <c r="AI7" s="29"/>
      <c r="AJ7" s="29"/>
      <c r="AK7" s="29"/>
    </row>
    <row r="8" spans="2:37" ht="31.5" customHeight="1">
      <c r="B8" s="6"/>
      <c r="C8" s="46" t="s">
        <v>29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29"/>
      <c r="AC8" s="29"/>
      <c r="AD8" s="29"/>
      <c r="AE8" s="29"/>
      <c r="AF8" s="29"/>
      <c r="AG8" s="29"/>
      <c r="AH8" s="29"/>
      <c r="AI8" s="29"/>
      <c r="AJ8" s="29"/>
      <c r="AK8" s="29"/>
    </row>
    <row r="9" spans="2:37" ht="39" customHeight="1">
      <c r="B9" s="6"/>
      <c r="C9" s="46" t="s">
        <v>67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29"/>
      <c r="AC9" s="29"/>
      <c r="AD9" s="29"/>
      <c r="AE9" s="29"/>
      <c r="AF9" s="29"/>
      <c r="AG9" s="29"/>
      <c r="AH9" s="29"/>
      <c r="AI9" s="29"/>
      <c r="AJ9" s="29"/>
      <c r="AK9" s="29"/>
    </row>
    <row r="10" spans="1:37" ht="21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 t="s">
        <v>47</v>
      </c>
      <c r="Q10" s="6"/>
      <c r="R10" s="6"/>
      <c r="S10" s="6"/>
      <c r="T10" s="6"/>
      <c r="U10" s="17"/>
      <c r="V10" s="6"/>
      <c r="W10" s="6"/>
      <c r="X10" s="6"/>
      <c r="Y10" s="6"/>
      <c r="Z10" s="6"/>
      <c r="AA10" s="6" t="s">
        <v>47</v>
      </c>
      <c r="AB10" s="6"/>
      <c r="AC10" s="6"/>
      <c r="AD10" s="6"/>
      <c r="AF10" s="6"/>
      <c r="AG10" s="6"/>
      <c r="AH10" s="6" t="s">
        <v>47</v>
      </c>
      <c r="AJ10" s="10"/>
      <c r="AK10" s="6" t="s">
        <v>47</v>
      </c>
    </row>
    <row r="11" spans="1:41" ht="37.5" customHeight="1">
      <c r="A11" s="51" t="s">
        <v>8</v>
      </c>
      <c r="B11" s="51" t="s">
        <v>9</v>
      </c>
      <c r="C11" s="82" t="s">
        <v>12</v>
      </c>
      <c r="D11" s="92" t="s">
        <v>69</v>
      </c>
      <c r="E11" s="42"/>
      <c r="F11" s="93"/>
      <c r="G11" s="89" t="s">
        <v>71</v>
      </c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</row>
    <row r="12" spans="1:41" s="12" customFormat="1" ht="40.5" customHeight="1">
      <c r="A12" s="51"/>
      <c r="B12" s="51"/>
      <c r="C12" s="83"/>
      <c r="D12" s="51" t="s">
        <v>10</v>
      </c>
      <c r="E12" s="82" t="s">
        <v>70</v>
      </c>
      <c r="F12" s="82" t="s">
        <v>1</v>
      </c>
      <c r="G12" s="82" t="s">
        <v>53</v>
      </c>
      <c r="H12" s="51" t="s">
        <v>19</v>
      </c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 t="s">
        <v>21</v>
      </c>
      <c r="AK12" s="51"/>
      <c r="AL12" s="51"/>
      <c r="AM12" s="51"/>
      <c r="AN12" s="51"/>
      <c r="AO12" s="51"/>
    </row>
    <row r="13" spans="1:41" s="12" customFormat="1" ht="27" customHeight="1">
      <c r="A13" s="51"/>
      <c r="B13" s="51"/>
      <c r="C13" s="83"/>
      <c r="D13" s="51"/>
      <c r="E13" s="82"/>
      <c r="F13" s="82"/>
      <c r="G13" s="84"/>
      <c r="H13" s="85" t="s">
        <v>23</v>
      </c>
      <c r="I13" s="31" t="s">
        <v>16</v>
      </c>
      <c r="J13" s="31"/>
      <c r="K13" s="82" t="s">
        <v>2</v>
      </c>
      <c r="L13" s="51" t="s">
        <v>16</v>
      </c>
      <c r="M13" s="51"/>
      <c r="N13" s="51"/>
      <c r="O13" s="51"/>
      <c r="P13" s="51"/>
      <c r="Q13" s="86" t="s">
        <v>20</v>
      </c>
      <c r="R13" s="51" t="s">
        <v>16</v>
      </c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82" t="s">
        <v>3</v>
      </c>
      <c r="AF13" s="51" t="s">
        <v>16</v>
      </c>
      <c r="AG13" s="51"/>
      <c r="AH13" s="51"/>
      <c r="AI13" s="51"/>
      <c r="AJ13" s="82"/>
      <c r="AK13" s="4" t="s">
        <v>16</v>
      </c>
      <c r="AL13" s="51" t="s">
        <v>0</v>
      </c>
      <c r="AM13" s="51" t="s">
        <v>16</v>
      </c>
      <c r="AN13" s="51"/>
      <c r="AO13" s="51"/>
    </row>
    <row r="14" spans="1:41" s="12" customFormat="1" ht="31.5" customHeight="1">
      <c r="A14" s="51"/>
      <c r="B14" s="51"/>
      <c r="C14" s="83"/>
      <c r="D14" s="51"/>
      <c r="E14" s="82"/>
      <c r="F14" s="82"/>
      <c r="G14" s="84"/>
      <c r="H14" s="85"/>
      <c r="I14" s="87" t="s">
        <v>46</v>
      </c>
      <c r="J14" s="87"/>
      <c r="K14" s="82"/>
      <c r="L14" s="51" t="s">
        <v>77</v>
      </c>
      <c r="M14" s="51" t="s">
        <v>76</v>
      </c>
      <c r="N14" s="51" t="s">
        <v>75</v>
      </c>
      <c r="O14" s="51" t="s">
        <v>87</v>
      </c>
      <c r="P14" s="51" t="s">
        <v>65</v>
      </c>
      <c r="Q14" s="86"/>
      <c r="R14" s="51" t="s">
        <v>22</v>
      </c>
      <c r="S14" s="51"/>
      <c r="T14" s="51"/>
      <c r="U14" s="90" t="s">
        <v>41</v>
      </c>
      <c r="V14" s="51" t="s">
        <v>42</v>
      </c>
      <c r="W14" s="51" t="s">
        <v>49</v>
      </c>
      <c r="X14" s="51" t="s">
        <v>50</v>
      </c>
      <c r="Y14" s="87" t="s">
        <v>43</v>
      </c>
      <c r="Z14" s="87" t="s">
        <v>54</v>
      </c>
      <c r="AA14" s="51" t="s">
        <v>55</v>
      </c>
      <c r="AB14" s="91" t="s">
        <v>56</v>
      </c>
      <c r="AC14" s="51" t="s">
        <v>81</v>
      </c>
      <c r="AD14" s="51" t="s">
        <v>82</v>
      </c>
      <c r="AE14" s="82"/>
      <c r="AF14" s="51" t="s">
        <v>61</v>
      </c>
      <c r="AG14" s="51" t="s">
        <v>78</v>
      </c>
      <c r="AH14" s="51" t="s">
        <v>79</v>
      </c>
      <c r="AI14" s="51"/>
      <c r="AJ14" s="82"/>
      <c r="AK14" s="51"/>
      <c r="AL14" s="51"/>
      <c r="AM14" s="51"/>
      <c r="AN14" s="51"/>
      <c r="AO14" s="51"/>
    </row>
    <row r="15" spans="1:41" s="12" customFormat="1" ht="187.5" customHeight="1">
      <c r="A15" s="51"/>
      <c r="B15" s="51"/>
      <c r="C15" s="83"/>
      <c r="D15" s="51"/>
      <c r="E15" s="82"/>
      <c r="F15" s="82"/>
      <c r="G15" s="84"/>
      <c r="H15" s="85"/>
      <c r="I15" s="87"/>
      <c r="J15" s="87"/>
      <c r="K15" s="82"/>
      <c r="L15" s="51"/>
      <c r="M15" s="51"/>
      <c r="N15" s="51"/>
      <c r="O15" s="51"/>
      <c r="P15" s="51"/>
      <c r="Q15" s="86"/>
      <c r="R15" s="51" t="s">
        <v>38</v>
      </c>
      <c r="S15" s="51" t="s">
        <v>39</v>
      </c>
      <c r="T15" s="51" t="s">
        <v>40</v>
      </c>
      <c r="U15" s="90"/>
      <c r="V15" s="51"/>
      <c r="W15" s="51"/>
      <c r="X15" s="51"/>
      <c r="Y15" s="87"/>
      <c r="Z15" s="87"/>
      <c r="AA15" s="51"/>
      <c r="AB15" s="91"/>
      <c r="AC15" s="51"/>
      <c r="AD15" s="51"/>
      <c r="AE15" s="82"/>
      <c r="AF15" s="51"/>
      <c r="AG15" s="51"/>
      <c r="AH15" s="51"/>
      <c r="AI15" s="88"/>
      <c r="AJ15" s="82"/>
      <c r="AK15" s="51"/>
      <c r="AL15" s="51"/>
      <c r="AM15" s="51"/>
      <c r="AN15" s="51"/>
      <c r="AO15" s="51"/>
    </row>
    <row r="16" spans="1:41" s="12" customFormat="1" ht="33.75" customHeight="1">
      <c r="A16" s="51"/>
      <c r="B16" s="51"/>
      <c r="C16" s="83"/>
      <c r="D16" s="51"/>
      <c r="E16" s="82"/>
      <c r="F16" s="82"/>
      <c r="G16" s="30" t="s">
        <v>48</v>
      </c>
      <c r="H16" s="4" t="s">
        <v>37</v>
      </c>
      <c r="I16" s="87"/>
      <c r="J16" s="87"/>
      <c r="K16" s="4" t="s">
        <v>36</v>
      </c>
      <c r="L16" s="51"/>
      <c r="M16" s="51"/>
      <c r="N16" s="51"/>
      <c r="O16" s="51"/>
      <c r="P16" s="51"/>
      <c r="Q16" s="4" t="s">
        <v>35</v>
      </c>
      <c r="R16" s="51"/>
      <c r="S16" s="51"/>
      <c r="T16" s="51"/>
      <c r="U16" s="90"/>
      <c r="V16" s="51"/>
      <c r="W16" s="51"/>
      <c r="X16" s="51"/>
      <c r="Y16" s="87"/>
      <c r="Z16" s="87"/>
      <c r="AA16" s="51"/>
      <c r="AB16" s="91"/>
      <c r="AC16" s="51"/>
      <c r="AD16" s="51"/>
      <c r="AE16" s="4" t="s">
        <v>34</v>
      </c>
      <c r="AF16" s="51"/>
      <c r="AG16" s="51"/>
      <c r="AH16" s="51"/>
      <c r="AI16" s="88"/>
      <c r="AJ16" s="4"/>
      <c r="AK16" s="4"/>
      <c r="AL16" s="4" t="s">
        <v>27</v>
      </c>
      <c r="AM16" s="51"/>
      <c r="AN16" s="51"/>
      <c r="AO16" s="51"/>
    </row>
    <row r="17" spans="1:41" ht="26.25" customHeight="1">
      <c r="A17" s="11" t="s">
        <v>18</v>
      </c>
      <c r="B17" s="7" t="s">
        <v>72</v>
      </c>
      <c r="C17" s="3">
        <f>E17+G17+H17+K17+Q17+AE17+AJ17</f>
        <v>7532969</v>
      </c>
      <c r="D17" s="3"/>
      <c r="E17" s="3"/>
      <c r="F17" s="3"/>
      <c r="G17" s="3"/>
      <c r="H17" s="3">
        <v>4849200</v>
      </c>
      <c r="I17" s="3"/>
      <c r="J17" s="3"/>
      <c r="K17" s="3">
        <f>SUM(L17:P17)</f>
        <v>0</v>
      </c>
      <c r="L17" s="3"/>
      <c r="M17" s="3"/>
      <c r="N17" s="3"/>
      <c r="O17" s="3"/>
      <c r="P17" s="3"/>
      <c r="Q17" s="3">
        <f>SUM(R17:AD17)</f>
        <v>2683769</v>
      </c>
      <c r="R17" s="3">
        <f>221700+27215</f>
        <v>248915</v>
      </c>
      <c r="S17" s="3">
        <v>406080</v>
      </c>
      <c r="T17" s="3">
        <f>44400+12500</f>
        <v>56900</v>
      </c>
      <c r="U17" s="3">
        <v>43174</v>
      </c>
      <c r="V17" s="3">
        <v>40000</v>
      </c>
      <c r="W17" s="3">
        <f>25000-12500</f>
        <v>12500</v>
      </c>
      <c r="X17" s="3">
        <v>8000</v>
      </c>
      <c r="Y17" s="3"/>
      <c r="Z17" s="3"/>
      <c r="AA17" s="3">
        <v>250000</v>
      </c>
      <c r="AB17" s="3">
        <v>537200</v>
      </c>
      <c r="AC17" s="3">
        <v>81000</v>
      </c>
      <c r="AD17" s="3">
        <v>1000000</v>
      </c>
      <c r="AE17" s="3">
        <f>SUM(AF17:AI17)</f>
        <v>0</v>
      </c>
      <c r="AF17" s="3"/>
      <c r="AG17" s="3"/>
      <c r="AH17" s="3"/>
      <c r="AI17" s="3"/>
      <c r="AJ17" s="3">
        <f>AK17</f>
        <v>0</v>
      </c>
      <c r="AK17" s="3"/>
      <c r="AL17" s="3">
        <f>SUM(AM17:AO17)</f>
        <v>0</v>
      </c>
      <c r="AM17" s="3"/>
      <c r="AN17" s="3"/>
      <c r="AO17" s="3"/>
    </row>
    <row r="18" spans="1:41" ht="26.25" customHeight="1">
      <c r="A18" s="11" t="s">
        <v>5</v>
      </c>
      <c r="B18" s="7" t="s">
        <v>6</v>
      </c>
      <c r="C18" s="3">
        <f>E18+G18+H18+K18+Q18+AE18+AJ18</f>
        <v>530000</v>
      </c>
      <c r="D18" s="3"/>
      <c r="E18" s="3"/>
      <c r="F18" s="3"/>
      <c r="G18" s="3"/>
      <c r="H18" s="3"/>
      <c r="I18" s="3"/>
      <c r="J18" s="3"/>
      <c r="K18" s="3">
        <f>SUM(L18:P18)</f>
        <v>530000</v>
      </c>
      <c r="L18" s="3"/>
      <c r="M18" s="3"/>
      <c r="N18" s="3"/>
      <c r="O18" s="3"/>
      <c r="P18" s="3">
        <f>300000+230000</f>
        <v>530000</v>
      </c>
      <c r="Q18" s="3">
        <f>SUM(R18:AD18)</f>
        <v>0</v>
      </c>
      <c r="R18" s="3"/>
      <c r="S18" s="3"/>
      <c r="T18" s="3"/>
      <c r="U18" s="22"/>
      <c r="V18" s="3"/>
      <c r="W18" s="3"/>
      <c r="X18" s="3"/>
      <c r="Y18" s="3"/>
      <c r="Z18" s="3"/>
      <c r="AA18" s="3"/>
      <c r="AB18" s="3"/>
      <c r="AC18" s="3"/>
      <c r="AD18" s="3"/>
      <c r="AE18" s="3">
        <f>SUM(AF18:AI18)</f>
        <v>0</v>
      </c>
      <c r="AF18" s="3"/>
      <c r="AG18" s="3"/>
      <c r="AH18" s="3"/>
      <c r="AI18" s="3"/>
      <c r="AJ18" s="3">
        <f>AK18</f>
        <v>0</v>
      </c>
      <c r="AK18" s="3"/>
      <c r="AL18" s="3">
        <f>SUM(AM18:AO18)</f>
        <v>0</v>
      </c>
      <c r="AM18" s="3"/>
      <c r="AN18" s="3"/>
      <c r="AO18" s="3"/>
    </row>
    <row r="19" spans="1:41" ht="26.25" customHeight="1">
      <c r="A19" s="8" t="s">
        <v>17</v>
      </c>
      <c r="B19" s="7" t="s">
        <v>13</v>
      </c>
      <c r="C19" s="3">
        <f>E19+G19+H19+K19+Q19+AE19+AJ19</f>
        <v>2192250</v>
      </c>
      <c r="D19" s="3"/>
      <c r="E19" s="3"/>
      <c r="F19" s="3"/>
      <c r="G19" s="3"/>
      <c r="H19" s="3"/>
      <c r="I19" s="3"/>
      <c r="J19" s="3"/>
      <c r="K19" s="3">
        <f>SUM(L19:P19)</f>
        <v>0</v>
      </c>
      <c r="L19" s="3"/>
      <c r="M19" s="3"/>
      <c r="N19" s="3"/>
      <c r="O19" s="3"/>
      <c r="P19" s="3"/>
      <c r="Q19" s="3">
        <f>SUM(R19:AD19)</f>
        <v>2192250</v>
      </c>
      <c r="R19" s="3"/>
      <c r="S19" s="3"/>
      <c r="T19" s="3"/>
      <c r="U19" s="22"/>
      <c r="V19" s="3"/>
      <c r="W19" s="3"/>
      <c r="X19" s="3"/>
      <c r="Y19" s="3">
        <v>1142850</v>
      </c>
      <c r="Z19" s="3">
        <v>1049400</v>
      </c>
      <c r="AA19" s="3"/>
      <c r="AB19" s="3"/>
      <c r="AC19" s="3"/>
      <c r="AD19" s="3"/>
      <c r="AE19" s="3">
        <f>SUM(AF19:AI19)</f>
        <v>0</v>
      </c>
      <c r="AF19" s="3"/>
      <c r="AG19" s="3"/>
      <c r="AH19" s="3"/>
      <c r="AI19" s="3"/>
      <c r="AJ19" s="3">
        <f>AK19</f>
        <v>0</v>
      </c>
      <c r="AK19" s="3"/>
      <c r="AL19" s="3">
        <f>SUM(AM19:AO19)</f>
        <v>0</v>
      </c>
      <c r="AM19" s="3"/>
      <c r="AN19" s="3"/>
      <c r="AO19" s="3"/>
    </row>
    <row r="20" spans="1:41" ht="36" customHeight="1">
      <c r="A20" s="8"/>
      <c r="B20" s="7" t="s">
        <v>57</v>
      </c>
      <c r="C20" s="3">
        <f>G20+H20+K20+Q20+AE20+AJ20</f>
        <v>3800000</v>
      </c>
      <c r="D20" s="3"/>
      <c r="E20" s="3">
        <v>59054</v>
      </c>
      <c r="F20" s="3"/>
      <c r="G20" s="3"/>
      <c r="H20" s="3"/>
      <c r="I20" s="3"/>
      <c r="J20" s="3"/>
      <c r="K20" s="3">
        <f>SUM(L20:P20)</f>
        <v>3800000</v>
      </c>
      <c r="L20" s="3">
        <v>200000</v>
      </c>
      <c r="M20" s="3">
        <v>200000</v>
      </c>
      <c r="N20" s="3">
        <f>3000000+200000</f>
        <v>3200000</v>
      </c>
      <c r="O20" s="3">
        <v>200000</v>
      </c>
      <c r="P20" s="3"/>
      <c r="Q20" s="3">
        <f>SUM(R20:AD20)</f>
        <v>0</v>
      </c>
      <c r="R20" s="3"/>
      <c r="S20" s="3"/>
      <c r="T20" s="3"/>
      <c r="U20" s="22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>
        <f>AK20</f>
        <v>0</v>
      </c>
      <c r="AK20" s="3"/>
      <c r="AL20" s="3"/>
      <c r="AM20" s="3"/>
      <c r="AN20" s="3"/>
      <c r="AO20" s="3"/>
    </row>
    <row r="21" spans="1:41" ht="26.25" customHeight="1">
      <c r="A21" s="11"/>
      <c r="B21" s="7" t="s">
        <v>15</v>
      </c>
      <c r="C21" s="3">
        <f>E21+G21+H21+K21+Q21+AE21+AJ21</f>
        <v>32856200</v>
      </c>
      <c r="D21" s="3"/>
      <c r="E21" s="3"/>
      <c r="F21" s="3"/>
      <c r="G21" s="3">
        <v>32631200</v>
      </c>
      <c r="H21" s="3"/>
      <c r="I21" s="3"/>
      <c r="J21" s="3"/>
      <c r="K21" s="3">
        <f>SUM(L21:P21)</f>
        <v>0</v>
      </c>
      <c r="L21" s="3"/>
      <c r="M21" s="3"/>
      <c r="N21" s="3"/>
      <c r="O21" s="3"/>
      <c r="P21" s="3"/>
      <c r="Q21" s="3">
        <f>SUM(R21:AD21)</f>
        <v>0</v>
      </c>
      <c r="R21" s="3"/>
      <c r="S21" s="3"/>
      <c r="T21" s="3"/>
      <c r="U21" s="22"/>
      <c r="V21" s="3"/>
      <c r="W21" s="3"/>
      <c r="X21" s="3"/>
      <c r="Y21" s="3"/>
      <c r="Z21" s="3"/>
      <c r="AA21" s="3"/>
      <c r="AB21" s="3"/>
      <c r="AC21" s="3"/>
      <c r="AD21" s="3"/>
      <c r="AE21" s="3">
        <f>SUM(AF21:AI21)</f>
        <v>225000</v>
      </c>
      <c r="AF21" s="3">
        <v>25000</v>
      </c>
      <c r="AG21" s="3">
        <f>200000-200000</f>
        <v>0</v>
      </c>
      <c r="AH21" s="3">
        <f>200000</f>
        <v>200000</v>
      </c>
      <c r="AI21" s="3"/>
      <c r="AJ21" s="3">
        <f>AK21</f>
        <v>0</v>
      </c>
      <c r="AK21" s="3"/>
      <c r="AL21" s="3">
        <f>SUM(AM21:AO21)</f>
        <v>0</v>
      </c>
      <c r="AM21" s="3"/>
      <c r="AN21" s="3"/>
      <c r="AO21" s="3"/>
    </row>
    <row r="22" spans="1:41" ht="22.5" customHeight="1">
      <c r="A22" s="9"/>
      <c r="B22" s="9" t="s">
        <v>14</v>
      </c>
      <c r="C22" s="5">
        <f>F22+G22+H22+K22+Q22+AE22</f>
        <v>48331419</v>
      </c>
      <c r="D22" s="5">
        <f>SUM(D17:D21)</f>
        <v>0</v>
      </c>
      <c r="E22" s="5">
        <f>SUM(E17:E21)</f>
        <v>59054</v>
      </c>
      <c r="F22" s="5">
        <f>SUM(F17:F21)</f>
        <v>0</v>
      </c>
      <c r="G22" s="5">
        <f>SUM(G17:G21)</f>
        <v>32631200</v>
      </c>
      <c r="H22" s="5">
        <f>SUM(H17:H21)</f>
        <v>4849200</v>
      </c>
      <c r="I22" s="5"/>
      <c r="J22" s="5"/>
      <c r="K22" s="5">
        <f>SUM(K17:K21)+5350000-300000-3000000-200000-230000-200000</f>
        <v>5750000</v>
      </c>
      <c r="L22" s="5">
        <f aca="true" t="shared" si="0" ref="L22:AO22">SUM(L17:L21)</f>
        <v>200000</v>
      </c>
      <c r="M22" s="5">
        <f t="shared" si="0"/>
        <v>200000</v>
      </c>
      <c r="N22" s="5">
        <f t="shared" si="0"/>
        <v>3200000</v>
      </c>
      <c r="O22" s="5">
        <f t="shared" si="0"/>
        <v>200000</v>
      </c>
      <c r="P22" s="5">
        <f t="shared" si="0"/>
        <v>530000</v>
      </c>
      <c r="Q22" s="5">
        <f t="shared" si="0"/>
        <v>4876019</v>
      </c>
      <c r="R22" s="5">
        <f t="shared" si="0"/>
        <v>248915</v>
      </c>
      <c r="S22" s="5">
        <f t="shared" si="0"/>
        <v>406080</v>
      </c>
      <c r="T22" s="5">
        <f t="shared" si="0"/>
        <v>56900</v>
      </c>
      <c r="U22" s="5">
        <f t="shared" si="0"/>
        <v>43174</v>
      </c>
      <c r="V22" s="5">
        <f t="shared" si="0"/>
        <v>40000</v>
      </c>
      <c r="W22" s="5">
        <f t="shared" si="0"/>
        <v>12500</v>
      </c>
      <c r="X22" s="5">
        <f t="shared" si="0"/>
        <v>8000</v>
      </c>
      <c r="Y22" s="5">
        <f t="shared" si="0"/>
        <v>1142850</v>
      </c>
      <c r="Z22" s="5">
        <f t="shared" si="0"/>
        <v>1049400</v>
      </c>
      <c r="AA22" s="5">
        <f t="shared" si="0"/>
        <v>250000</v>
      </c>
      <c r="AB22" s="5">
        <f t="shared" si="0"/>
        <v>537200</v>
      </c>
      <c r="AC22" s="5">
        <f t="shared" si="0"/>
        <v>81000</v>
      </c>
      <c r="AD22" s="5">
        <f t="shared" si="0"/>
        <v>1000000</v>
      </c>
      <c r="AE22" s="5">
        <f t="shared" si="0"/>
        <v>225000</v>
      </c>
      <c r="AF22" s="5">
        <f t="shared" si="0"/>
        <v>25000</v>
      </c>
      <c r="AG22" s="5">
        <f t="shared" si="0"/>
        <v>0</v>
      </c>
      <c r="AH22" s="5">
        <f t="shared" si="0"/>
        <v>200000</v>
      </c>
      <c r="AI22" s="5">
        <f t="shared" si="0"/>
        <v>0</v>
      </c>
      <c r="AJ22" s="5">
        <f t="shared" si="0"/>
        <v>0</v>
      </c>
      <c r="AK22" s="5">
        <f t="shared" si="0"/>
        <v>0</v>
      </c>
      <c r="AL22" s="5">
        <f t="shared" si="0"/>
        <v>0</v>
      </c>
      <c r="AM22" s="5">
        <f t="shared" si="0"/>
        <v>0</v>
      </c>
      <c r="AN22" s="5">
        <f t="shared" si="0"/>
        <v>0</v>
      </c>
      <c r="AO22" s="5">
        <f t="shared" si="0"/>
        <v>0</v>
      </c>
    </row>
    <row r="23" spans="1:41" ht="12" customHeight="1">
      <c r="A23" s="33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</row>
    <row r="24" spans="1:37" s="27" customFormat="1" ht="19.5" customHeight="1">
      <c r="A24" s="25"/>
      <c r="B24" s="26" t="s">
        <v>51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N24" s="26"/>
      <c r="O24" s="26" t="s">
        <v>52</v>
      </c>
      <c r="Q24" s="26"/>
      <c r="T24" s="81"/>
      <c r="U24" s="81"/>
      <c r="Z24" s="26" t="s">
        <v>52</v>
      </c>
      <c r="AF24" s="26"/>
      <c r="AG24" s="26"/>
      <c r="AH24" s="26"/>
      <c r="AK24" s="26" t="s">
        <v>52</v>
      </c>
    </row>
  </sheetData>
  <sheetProtection/>
  <mergeCells count="75">
    <mergeCell ref="AO14:AO16"/>
    <mergeCell ref="R15:R16"/>
    <mergeCell ref="S15:S16"/>
    <mergeCell ref="T15:T16"/>
    <mergeCell ref="T24:U24"/>
    <mergeCell ref="AG14:AG16"/>
    <mergeCell ref="AH14:AH16"/>
    <mergeCell ref="AI14:AI16"/>
    <mergeCell ref="AK14:AK15"/>
    <mergeCell ref="AN14:AN16"/>
    <mergeCell ref="Z14:Z16"/>
    <mergeCell ref="AA14:AA16"/>
    <mergeCell ref="AB14:AB16"/>
    <mergeCell ref="AC14:AC16"/>
    <mergeCell ref="AD14:AD16"/>
    <mergeCell ref="AF14:AF16"/>
    <mergeCell ref="U14:U16"/>
    <mergeCell ref="V14:V16"/>
    <mergeCell ref="W14:W16"/>
    <mergeCell ref="X14:X16"/>
    <mergeCell ref="Y14:Y16"/>
    <mergeCell ref="AM14:AM16"/>
    <mergeCell ref="AJ13:AJ15"/>
    <mergeCell ref="AL13:AL15"/>
    <mergeCell ref="AM13:AO13"/>
    <mergeCell ref="AF13:AI13"/>
    <mergeCell ref="I14:I16"/>
    <mergeCell ref="J14:J16"/>
    <mergeCell ref="L14:L16"/>
    <mergeCell ref="M14:M16"/>
    <mergeCell ref="N14:N16"/>
    <mergeCell ref="P14:P16"/>
    <mergeCell ref="O14:O16"/>
    <mergeCell ref="R14:T14"/>
    <mergeCell ref="G12:G15"/>
    <mergeCell ref="H12:AI12"/>
    <mergeCell ref="AJ12:AO12"/>
    <mergeCell ref="H13:H15"/>
    <mergeCell ref="K13:K15"/>
    <mergeCell ref="L13:P13"/>
    <mergeCell ref="Q13:Q15"/>
    <mergeCell ref="R13:AD13"/>
    <mergeCell ref="AE13:AE15"/>
    <mergeCell ref="C8:AA8"/>
    <mergeCell ref="C9:AA9"/>
    <mergeCell ref="A11:A16"/>
    <mergeCell ref="B11:B16"/>
    <mergeCell ref="C11:C16"/>
    <mergeCell ref="D11:F11"/>
    <mergeCell ref="G11:AO11"/>
    <mergeCell ref="D12:D16"/>
    <mergeCell ref="E12:E16"/>
    <mergeCell ref="F12:F16"/>
    <mergeCell ref="X4:AA4"/>
    <mergeCell ref="AG4:AH4"/>
    <mergeCell ref="E5:F5"/>
    <mergeCell ref="C6:AA6"/>
    <mergeCell ref="C7:AA7"/>
    <mergeCell ref="O4:P4"/>
    <mergeCell ref="X2:AA2"/>
    <mergeCell ref="AG2:AH2"/>
    <mergeCell ref="E3:F3"/>
    <mergeCell ref="H3:K3"/>
    <mergeCell ref="L3:N3"/>
    <mergeCell ref="X3:AA3"/>
    <mergeCell ref="AG3:AH3"/>
    <mergeCell ref="O2:P2"/>
    <mergeCell ref="O3:P3"/>
    <mergeCell ref="E1:F1"/>
    <mergeCell ref="H1:I1"/>
    <mergeCell ref="E2:F2"/>
    <mergeCell ref="H2:K2"/>
    <mergeCell ref="L2:N2"/>
    <mergeCell ref="E4:F4"/>
    <mergeCell ref="L4:N4"/>
  </mergeCells>
  <printOptions horizontalCentered="1"/>
  <pageMargins left="0.2362204724409449" right="0.15748031496062992" top="0.7874015748031497" bottom="0.2362204724409449" header="0.15748031496062992" footer="0.15748031496062992"/>
  <pageSetup fitToWidth="46" horizontalDpi="600" verticalDpi="600" orientation="landscape" paperSize="9" scale="65" r:id="rId1"/>
  <headerFooter alignWithMargins="0">
    <oddFooter>&amp;R&amp;P</oddFooter>
  </headerFooter>
  <colBreaks count="1" manualBreakCount="1">
    <brk id="41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glma</dc:creator>
  <cp:keywords/>
  <dc:description/>
  <cp:lastModifiedBy>ANNA</cp:lastModifiedBy>
  <cp:lastPrinted>2019-10-09T14:31:52Z</cp:lastPrinted>
  <dcterms:created xsi:type="dcterms:W3CDTF">2004-12-24T14:07:17Z</dcterms:created>
  <dcterms:modified xsi:type="dcterms:W3CDTF">2019-10-10T06:09:00Z</dcterms:modified>
  <cp:category/>
  <cp:version/>
  <cp:contentType/>
  <cp:contentStatus/>
</cp:coreProperties>
</file>