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ОРМУВАННЯ БЮДЖЕТУ\РІШЕННЯ С-Р\SESIA 2025\№ 27-9 від 24.12.2024 ПРО БЮДЖЕТ ТЕРИТОРІАЛЬНОЇ ГРОМАДИ 2025\ПРОЕКТ\"/>
    </mc:Choice>
  </mc:AlternateContent>
  <bookViews>
    <workbookView xWindow="-105" yWindow="-105" windowWidth="23250" windowHeight="12570"/>
  </bookViews>
  <sheets>
    <sheet name="ПОЧАТКОВИЙ" sheetId="21" r:id="rId1"/>
  </sheets>
  <definedNames>
    <definedName name="_xlnm.Print_Titles" localSheetId="0">ПОЧАТКОВИЙ!$11:$12</definedName>
    <definedName name="_xlnm.Print_Area" localSheetId="0">ПОЧАТКОВИЙ!$A$1:$J$111</definedName>
  </definedNames>
  <calcPr calcId="152511"/>
</workbook>
</file>

<file path=xl/calcChain.xml><?xml version="1.0" encoding="utf-8"?>
<calcChain xmlns="http://schemas.openxmlformats.org/spreadsheetml/2006/main">
  <c r="I106" i="21" l="1"/>
  <c r="I105" i="21" s="1"/>
  <c r="H106" i="21"/>
  <c r="G106" i="21"/>
  <c r="H105" i="21"/>
  <c r="G105" i="21"/>
  <c r="I104" i="21"/>
  <c r="H104" i="21"/>
  <c r="G104" i="21"/>
  <c r="I103" i="21"/>
  <c r="I100" i="21" s="1"/>
  <c r="I99" i="21" s="1"/>
  <c r="H103" i="21"/>
  <c r="H100" i="21" s="1"/>
  <c r="H99" i="21" s="1"/>
  <c r="G103" i="21"/>
  <c r="G100" i="21" s="1"/>
  <c r="G99" i="21" s="1"/>
  <c r="I98" i="21"/>
  <c r="H98" i="21"/>
  <c r="G98" i="21"/>
  <c r="I97" i="21"/>
  <c r="H97" i="21"/>
  <c r="G97" i="21"/>
  <c r="I94" i="21"/>
  <c r="H94" i="21"/>
  <c r="G94" i="21"/>
  <c r="I88" i="21"/>
  <c r="H88" i="21"/>
  <c r="G88" i="21"/>
  <c r="I84" i="21"/>
  <c r="H84" i="21"/>
  <c r="G84" i="21"/>
  <c r="I80" i="21"/>
  <c r="H80" i="21"/>
  <c r="G80" i="21"/>
  <c r="I78" i="21"/>
  <c r="H78" i="21"/>
  <c r="G78" i="21"/>
  <c r="I76" i="21"/>
  <c r="H76" i="21"/>
  <c r="G76" i="21"/>
  <c r="I73" i="21"/>
  <c r="H73" i="21"/>
  <c r="G73" i="21"/>
  <c r="I69" i="21"/>
  <c r="H69" i="21"/>
  <c r="G69" i="21"/>
  <c r="I65" i="21"/>
  <c r="H65" i="21"/>
  <c r="G65" i="21"/>
  <c r="I58" i="21"/>
  <c r="H58" i="21"/>
  <c r="G58" i="21"/>
  <c r="I55" i="21"/>
  <c r="H55" i="21"/>
  <c r="G55" i="21"/>
  <c r="I50" i="21"/>
  <c r="H50" i="21"/>
  <c r="G50" i="21"/>
  <c r="H48" i="21"/>
  <c r="G48" i="21"/>
  <c r="H47" i="21"/>
  <c r="H46" i="21" s="1"/>
  <c r="G47" i="21"/>
  <c r="G46" i="21" s="1"/>
  <c r="I46" i="21"/>
  <c r="I14" i="21" s="1"/>
  <c r="I13" i="21" s="1"/>
  <c r="I108" i="21" s="1"/>
  <c r="H41" i="21"/>
  <c r="G41" i="21"/>
  <c r="G37" i="21" s="1"/>
  <c r="H40" i="21"/>
  <c r="H37" i="21" s="1"/>
  <c r="H38" i="21"/>
  <c r="G38" i="21"/>
  <c r="I37" i="21"/>
  <c r="L33" i="21"/>
  <c r="K33" i="21"/>
  <c r="L32" i="21"/>
  <c r="I31" i="21"/>
  <c r="H31" i="21"/>
  <c r="G31" i="21"/>
  <c r="G14" i="21" l="1"/>
  <c r="G13" i="21" s="1"/>
  <c r="G108" i="21" s="1"/>
  <c r="H14" i="21"/>
  <c r="H13" i="21" s="1"/>
  <c r="H108" i="21" s="1"/>
</calcChain>
</file>

<file path=xl/sharedStrings.xml><?xml version="1.0" encoding="utf-8"?>
<sst xmlns="http://schemas.openxmlformats.org/spreadsheetml/2006/main" count="310" uniqueCount="179">
  <si>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</si>
  <si>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</si>
  <si>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</si>
  <si>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</si>
  <si>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</si>
  <si>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</si>
  <si>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0100000</t>
  </si>
  <si>
    <t/>
  </si>
  <si>
    <t>Боратинська сiльська рада</t>
  </si>
  <si>
    <t>4030</t>
  </si>
  <si>
    <t>0824</t>
  </si>
  <si>
    <t>Забезпечення діяльності бібліотек</t>
  </si>
  <si>
    <t>капітальні видатки</t>
  </si>
  <si>
    <t>0116030</t>
  </si>
  <si>
    <t>6030</t>
  </si>
  <si>
    <t>0620</t>
  </si>
  <si>
    <t>Організація благоустрою населених пунктів</t>
  </si>
  <si>
    <t>0443</t>
  </si>
  <si>
    <t>0117670</t>
  </si>
  <si>
    <t>7670</t>
  </si>
  <si>
    <t>0490</t>
  </si>
  <si>
    <t>Внески до статутного капіталу суб`єктів господарювання</t>
  </si>
  <si>
    <t>Комунальне підприємство "Боратин" - внески до статутного капіталу суб’єкту господарювання</t>
  </si>
  <si>
    <t>УСЬОГО</t>
  </si>
  <si>
    <t>X</t>
  </si>
  <si>
    <t>Сільський голова</t>
  </si>
  <si>
    <t>1010000</t>
  </si>
  <si>
    <t>Відділ культури та молодіжної політики Боратинської сільської ради</t>
  </si>
  <si>
    <t>0110000</t>
  </si>
  <si>
    <t>1000000</t>
  </si>
  <si>
    <t>Зміни до додатку №6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</si>
  <si>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</si>
  <si>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</si>
  <si>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</si>
  <si>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</si>
  <si>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0111141</t>
  </si>
  <si>
    <t>1141</t>
  </si>
  <si>
    <t>0990</t>
  </si>
  <si>
    <t>Забезпечення діяльності інших закладів у сфері освіти</t>
  </si>
  <si>
    <t>0116082</t>
  </si>
  <si>
    <t>6082</t>
  </si>
  <si>
    <t>0610</t>
  </si>
  <si>
    <t>Придбання житла для окремих категорій населення відповідно до законодавства</t>
  </si>
  <si>
    <t>0117324</t>
  </si>
  <si>
    <t>7324</t>
  </si>
  <si>
    <t>Будівництво-1 установ та закладів культури</t>
  </si>
  <si>
    <t>0117325</t>
  </si>
  <si>
    <t>7325</t>
  </si>
  <si>
    <t>Будівництво-1 споруд, установ та закладів фізичної культури і спорту</t>
  </si>
  <si>
    <t>0117350</t>
  </si>
  <si>
    <t>7350</t>
  </si>
  <si>
    <t>Розроблення схем планування та забудови територій (містобудівної документації)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</si>
  <si>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</si>
  <si>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</si>
  <si>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</si>
  <si>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</si>
  <si>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1011080</t>
  </si>
  <si>
    <t>1080</t>
  </si>
  <si>
    <t>0960</t>
  </si>
  <si>
    <t>Надання спеціальної освіти мистецькими школами</t>
  </si>
  <si>
    <t>капітальні трансферти населенню</t>
  </si>
  <si>
    <t>Капітальний ремонт фельшерсько-акушерського пункту с.Коршів</t>
  </si>
  <si>
    <t>Реконструкція адмінприміщення під амбулаторію в с.Гірка Полонка та виготовлення проектно-кошторисної документації</t>
  </si>
  <si>
    <t>Капітальний ремонт будинку культури с.Баківці</t>
  </si>
  <si>
    <t>Капітальний ремонт даху будинку культури с.Радомишль</t>
  </si>
  <si>
    <t xml:space="preserve">Виготовлення проектно-кошторисної документації на капітальний ремонт глядацької зали будинку культури с.Городище </t>
  </si>
  <si>
    <t>Виготовлення проекто-кошторисної документації на реконструкцію спортивного комплексу с.Боратин</t>
  </si>
  <si>
    <t>Розроблення  схем генерального плану типографо-геодезичних робіт</t>
  </si>
  <si>
    <t>Капітальне будівництво (придбання) житла</t>
  </si>
  <si>
    <t>Капітальний ремонт дороги по вул.Спортивній в с.Боратин та виготовлення проектно-кошторисної документації</t>
  </si>
  <si>
    <t>х</t>
  </si>
  <si>
    <t>в тому числі: залишки освітньої субвенції з державного бюджету місцевим бюджетам</t>
  </si>
  <si>
    <t>Виготовлення проектно-кошторисної документації на капітальний ремонт доріг</t>
  </si>
  <si>
    <t>Сергій ЯРУЧИК</t>
  </si>
  <si>
    <t>0111061</t>
  </si>
  <si>
    <t>1061</t>
  </si>
  <si>
    <t>0111010</t>
  </si>
  <si>
    <t>1010</t>
  </si>
  <si>
    <t>0910</t>
  </si>
  <si>
    <t>Надання дошкільної освіти</t>
  </si>
  <si>
    <t>Виготовлення експертизи проєкту об'єкту «Нове будівництво світлофорного об'єкта на перехресті вулиць Шкільна-Мальовнича-Садова-Горохівська-Луцька в с.Гірка Полонка»</t>
  </si>
  <si>
    <t>Виготовлення проектно-кошторисної документації по об'єкту "Нове будівництво мосту через річку Чорногузку між населеними  пунктами Голишів-Коршовець"</t>
  </si>
  <si>
    <t>0117363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</si>
  <si>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</si>
  <si>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</si>
  <si>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</si>
  <si>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</si>
  <si>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</si>
  <si>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</si>
  <si>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</si>
  <si>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</si>
  <si>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</si>
  <si>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</si>
  <si>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</si>
  <si>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</si>
  <si>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</si>
  <si>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</si>
  <si>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</si>
  <si>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Капітальний ремонт підїзду до амбулаторії загальної практики сімейної медицини в с.Лаврів Луцького району Волинської області</t>
  </si>
  <si>
    <t>Додаток № 6</t>
  </si>
  <si>
    <t>2021-2022</t>
  </si>
  <si>
    <t>0117370</t>
  </si>
  <si>
    <t>7370</t>
  </si>
  <si>
    <t>Реалізація інших заходів щодо соціально-економічного розвитку територій</t>
  </si>
  <si>
    <t xml:space="preserve">Найменування інвестиційного проекту </t>
  </si>
  <si>
    <t>Загальний період реалізації проекту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</si>
  <si>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</si>
  <si>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</si>
  <si>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</si>
  <si>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</si>
  <si>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</si>
  <si>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0116013</t>
  </si>
  <si>
    <t>6013</t>
  </si>
  <si>
    <t>Забезпечення діяльності водопровідно-каналізаційного господарства</t>
  </si>
  <si>
    <t>до рішення сільської ради "Про бюджет сільської територіальної громади на 2022 рік"</t>
  </si>
  <si>
    <t xml:space="preserve">Реконструкція дитячого садка (добудова двох груп) на вул. Центральній, 20 в с.Боратин Луцького району Волинської області </t>
  </si>
  <si>
    <t xml:space="preserve">Придбання навчального обладнання та засобів навчання для закладів освіти Боратинської сільської ради Волинської області </t>
  </si>
  <si>
    <t>Придбання оргтехніки, телевізійного та аудіовізуального обладнання для закладів освіти Боратинської сільської ради Волинської області</t>
  </si>
  <si>
    <t>касові за 2018-2021</t>
  </si>
  <si>
    <t>0113230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</si>
  <si>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</si>
  <si>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</si>
  <si>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</si>
  <si>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</si>
  <si>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</si>
  <si>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</si>
  <si>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0118240</t>
  </si>
  <si>
    <t>8240</t>
  </si>
  <si>
    <t>0380</t>
  </si>
  <si>
    <t>Заходи та роботи з територіальної оборони</t>
  </si>
  <si>
    <t>3700000</t>
  </si>
  <si>
    <t>3710000</t>
  </si>
  <si>
    <t>Відділ фінансів Боратинської сільської ради</t>
  </si>
  <si>
    <t>капітальні трансферти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</si>
  <si>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</si>
  <si>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</si>
  <si>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</si>
  <si>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</si>
  <si>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2021-2023</t>
  </si>
  <si>
    <t xml:space="preserve">до рішення Боратинської сільської ради </t>
  </si>
  <si>
    <t>Капітальний ремонт частини приміщень загальноосвітньої школи І-ІІІ ступенів на вул.Центральна, 6-А в с.Боратин, Луцького району</t>
  </si>
  <si>
    <t>2023-2024</t>
  </si>
  <si>
    <t>0352500000</t>
  </si>
  <si>
    <t>Капітальний ремонт (утеплення фасаду) Гіркополонківського ЗДО № 2 «Калинка» на вул.Горохівській, 63Г в с.Гірка Полонка Луцького району Волинської області (завершення робіт)</t>
  </si>
  <si>
    <t xml:space="preserve"> Капітальний ремонт (утеплення фасадів) Ратнівського ЗДО "Барвінок" на вул.Шевченка, 2 в с.Ратнів Луцького району Волинської області (завершення робіт)</t>
  </si>
  <si>
    <t>2022-2023</t>
  </si>
  <si>
    <t>Капітальний ремонт фасаду будівлі Рованцівського ліцею Боратинської сільської ради</t>
  </si>
  <si>
    <t>Капітальний ремонт частини приміщень Рованцівского ліцею Боратинської сільської ради на вул.Шевченка, 16 в с.Рованці Луцького району Волинської області</t>
  </si>
  <si>
    <t xml:space="preserve">Капітальний ремонт даху та фасаду будівлі КЗЗСО Радомишльського ліцею Боратинської сільської ради на вул.Центральній, 32 в с.Радомишль Луцького району Волинської області </t>
  </si>
  <si>
    <t xml:space="preserve"> Капітальний ремонт з утеплення фасаду ЗДО № 2 «Калинка» с.Гірка Полонка </t>
  </si>
  <si>
    <t>Нове будівництво мережі водопостачання на ділянках с.Вербаїв та с.Коршовець Луцького району Волинської області</t>
  </si>
  <si>
    <t>касові за 2023</t>
  </si>
  <si>
    <t>Виготовлення проектно-кошторисної документації по обєкту "Нове будівництво місцевої автоматизованої системи централізованого оповіщення в населених пунктах Боратинської територіальної громади"</t>
  </si>
  <si>
    <t>0117330</t>
  </si>
  <si>
    <t>7330</t>
  </si>
  <si>
    <t>Будівництво інших об`єктів комунальної власності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</si>
  <si>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</si>
  <si>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</si>
  <si>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</si>
  <si>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2021-2025</t>
  </si>
  <si>
    <t>Виготовлення проектно-кошторисної документації та експертизи по об'єкту "Капітальний ремонт водовідведення по вул.Шкільній с.Гірка Полонка"</t>
  </si>
  <si>
    <t>Виготовлення проектно-кошторисної документації та експертизи по об'єкту "Капітальний ремонт водопроводу по вул.Шкільній с.Гірка Полонка"</t>
  </si>
  <si>
    <t xml:space="preserve">Капітальний ремонт водопроводу по вул. Шкільній в с.Г Полонка» </t>
  </si>
  <si>
    <t>"Про бюджет сільської територіальної громади на 2025 рік"</t>
  </si>
  <si>
    <t>Обсяги капітальних вкладень бюджету у розрізі інвестиційних проектів у 2025 році</t>
  </si>
  <si>
    <t>2023-2025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</si>
  <si>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</si>
  <si>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</si>
  <si>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2024-2025</t>
  </si>
  <si>
    <t>Капітальний ремонт приміщення ФАПу в с.Коршів Луцького району Волинської області</t>
  </si>
  <si>
    <t>Виготовлення проектно-кошторисної документації та експертизи по об'єкту "Реконструкція приміщення ФАПу під пункт здоров'я на вул.Шевченка, 4 в с.Ратнів"</t>
  </si>
  <si>
    <t>Нове будівництво водопровідних мереж до с.Полонка Луцького р-ну Волинської області"</t>
  </si>
  <si>
    <t>0116091</t>
  </si>
  <si>
    <t>6091</t>
  </si>
  <si>
    <t>0640</t>
  </si>
  <si>
    <t>Будівництво1 об`єктів житлово-комунального господарства</t>
  </si>
  <si>
    <t xml:space="preserve">Укриття Баївського ліцею Боратинської сільської ради </t>
  </si>
  <si>
    <t>2025-2026</t>
  </si>
  <si>
    <t>Будівництво каналізування с.Боратин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</si>
</sst>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\-#,##0;#,&quot;-&quot;"/>
    <numFmt numFmtId="165" formatCode="#,##0.0_ ;\-#,##0.0\ "/>
    <numFmt numFmtId="166" formatCode="#,##0.0"/>
    <numFmt numFmtId="167" formatCode="#,##0.00_ ;\-#,##0.00\ "/>
    <numFmt numFmtId="168" formatCode="#,##0.00;\-#,##0.00;#.00,&quot;-&quot;"/>
  </numFmts>
  <fonts count="20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MS Sans Serif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10" fillId="0" borderId="0"/>
    <xf numFmtId="0" fontId="6" fillId="0" borderId="0"/>
    <xf numFmtId="0" fontId="19" fillId="0" borderId="0"/>
  </cellStyleXfs>
  <cellXfs count="8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4" fillId="2" borderId="0" xfId="0" applyFont="1" applyFill="1"/>
    <xf numFmtId="0" fontId="4" fillId="0" borderId="0" xfId="0" applyFont="1"/>
    <xf numFmtId="0" fontId="7" fillId="0" borderId="0" xfId="3" applyFont="1" applyAlignment="1"/>
    <xf numFmtId="0" fontId="0" fillId="2" borderId="0" xfId="0" applyFill="1"/>
    <xf numFmtId="49" fontId="8" fillId="0" borderId="1" xfId="0" applyNumberFormat="1" applyFont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166" fontId="4" fillId="0" borderId="1" xfId="2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166" fontId="5" fillId="0" borderId="1" xfId="2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11" fillId="2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9" fillId="0" borderId="0" xfId="0" applyFont="1"/>
    <xf numFmtId="0" fontId="11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4" fontId="12" fillId="2" borderId="1" xfId="0" quotePrefix="1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4" fontId="0" fillId="0" borderId="0" xfId="0" applyNumberFormat="1"/>
    <xf numFmtId="0" fontId="0" fillId="3" borderId="1" xfId="0" quotePrefix="1" applyFill="1" applyBorder="1" applyAlignment="1">
      <alignment horizontal="left" vertical="center" wrapText="1"/>
    </xf>
    <xf numFmtId="4" fontId="0" fillId="3" borderId="1" xfId="0" quotePrefix="1" applyNumberFormat="1" applyFill="1" applyBorder="1" applyAlignment="1">
      <alignment horizontal="left" vertical="center" wrapText="1"/>
    </xf>
    <xf numFmtId="167" fontId="14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7" fillId="3" borderId="1" xfId="0" quotePrefix="1" applyFont="1" applyFill="1" applyBorder="1" applyAlignment="1">
      <alignment horizontal="left" vertical="center" wrapText="1"/>
    </xf>
    <xf numFmtId="4" fontId="17" fillId="3" borderId="1" xfId="0" quotePrefix="1" applyNumberFormat="1" applyFont="1" applyFill="1" applyBorder="1" applyAlignment="1">
      <alignment horizontal="left" vertical="center" wrapText="1"/>
    </xf>
    <xf numFmtId="0" fontId="17" fillId="0" borderId="0" xfId="0" applyFont="1"/>
    <xf numFmtId="4" fontId="14" fillId="3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top" wrapText="1"/>
    </xf>
    <xf numFmtId="4" fontId="18" fillId="3" borderId="1" xfId="0" quotePrefix="1" applyNumberFormat="1" applyFont="1" applyFill="1" applyBorder="1" applyAlignment="1">
      <alignment vertical="center" wrapText="1"/>
    </xf>
    <xf numFmtId="0" fontId="18" fillId="3" borderId="1" xfId="0" quotePrefix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168" fontId="12" fillId="0" borderId="1" xfId="0" applyNumberFormat="1" applyFont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0" fontId="0" fillId="0" borderId="0" xfId="0" applyBorder="1"/>
    <xf numFmtId="4" fontId="18" fillId="3" borderId="0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0" fillId="0" borderId="0" xfId="0"/>
    <xf numFmtId="4" fontId="18" fillId="3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4" fillId="4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3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Звичайний" xfId="0" builtinId="0"/>
    <cellStyle name="Звичайний 2" xfId="1"/>
    <cellStyle name="Звичайний 2 2" xfId="4"/>
    <cellStyle name="Звичайний 3" xfId="2"/>
    <cellStyle name="Обычный_Лист1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87" zoomScaleNormal="87" workbookViewId="0">
      <pane xSplit="5" ySplit="12" topLeftCell="F103" activePane="bottomRight" state="frozen"/>
      <selection pane="topRight" activeCell="F1" sqref="F1"/>
      <selection pane="bottomLeft" activeCell="A14" sqref="A14"/>
      <selection pane="bottomRight" activeCell="A65" sqref="A65:XFD67"/>
    </sheetView>
  </sheetViews>
  <sheetFormatPr defaultRowHeight="12.75" x14ac:dyDescent="0.2"/>
  <cols>
    <col min="1" max="2" width="12" style="71" customWidth="1"/>
    <col min="3" max="3" width="13.28515625" style="71" customWidth="1"/>
    <col min="4" max="4" width="49" style="71" customWidth="1"/>
    <col min="5" max="5" width="41.28515625" style="71" customWidth="1"/>
    <col min="6" max="6" width="13.7109375" style="71" customWidth="1"/>
    <col min="7" max="7" width="17.28515625" style="71" customWidth="1"/>
    <col min="8" max="8" width="13.85546875" style="71" customWidth="1"/>
    <col min="9" max="9" width="20.7109375" style="71" customWidth="1"/>
    <col min="10" max="10" width="16.42578125" style="71" customWidth="1"/>
    <col min="11" max="11" width="11.85546875" style="71" hidden="1" customWidth="1"/>
    <col min="12" max="12" width="14.7109375" style="71" hidden="1" customWidth="1"/>
    <col min="13" max="13" width="10.28515625" style="71" bestFit="1" customWidth="1"/>
    <col min="14" max="16384" width="9.140625" style="71"/>
  </cols>
  <sheetData>
    <row r="1" spans="1:12" ht="16.5" customHeight="1" x14ac:dyDescent="0.25">
      <c r="G1" s="7"/>
      <c r="H1" s="7" t="s">
        <v>99</v>
      </c>
      <c r="I1" s="7"/>
      <c r="J1" s="7"/>
    </row>
    <row r="2" spans="1:12" ht="21.75" customHeight="1" x14ac:dyDescent="0.25">
      <c r="G2" s="7"/>
      <c r="H2" s="78" t="s">
        <v>139</v>
      </c>
      <c r="I2" s="78"/>
      <c r="J2" s="78"/>
      <c r="K2" s="78"/>
    </row>
    <row r="3" spans="1:12" ht="37.5" customHeight="1" x14ac:dyDescent="0.25">
      <c r="G3" s="7"/>
      <c r="H3" s="79" t="s">
        <v>163</v>
      </c>
      <c r="I3" s="79"/>
      <c r="J3" s="79"/>
      <c r="K3" s="79"/>
    </row>
    <row r="4" spans="1:12" ht="9" hidden="1" customHeight="1" x14ac:dyDescent="0.2"/>
    <row r="5" spans="1:12" ht="18.75" hidden="1" x14ac:dyDescent="0.3">
      <c r="A5" s="80" t="s">
        <v>30</v>
      </c>
      <c r="B5" s="80"/>
      <c r="C5" s="80"/>
      <c r="D5" s="80"/>
      <c r="E5" s="80"/>
      <c r="F5" s="80"/>
      <c r="G5" s="80"/>
      <c r="H5" s="80"/>
      <c r="I5" s="80"/>
      <c r="J5" s="80"/>
    </row>
    <row r="6" spans="1:12" ht="22.15" hidden="1" customHeight="1" x14ac:dyDescent="0.3">
      <c r="A6" s="80" t="s">
        <v>114</v>
      </c>
      <c r="B6" s="80"/>
      <c r="C6" s="80"/>
      <c r="D6" s="80"/>
      <c r="E6" s="80"/>
      <c r="F6" s="80"/>
      <c r="G6" s="80"/>
      <c r="H6" s="80"/>
      <c r="I6" s="80"/>
      <c r="J6" s="80"/>
    </row>
    <row r="7" spans="1:12" ht="22.15" customHeight="1" x14ac:dyDescent="0.3">
      <c r="A7" s="75"/>
      <c r="B7" s="75"/>
      <c r="C7" s="75"/>
      <c r="D7" s="75"/>
      <c r="E7" s="75"/>
      <c r="F7" s="75"/>
      <c r="G7" s="75"/>
      <c r="H7" s="75"/>
      <c r="I7" s="75"/>
      <c r="J7" s="75"/>
    </row>
    <row r="8" spans="1:12" s="6" customFormat="1" ht="18.75" x14ac:dyDescent="0.3">
      <c r="A8" s="80" t="s">
        <v>164</v>
      </c>
      <c r="B8" s="81"/>
      <c r="C8" s="81"/>
      <c r="D8" s="81"/>
      <c r="E8" s="81"/>
      <c r="F8" s="81"/>
      <c r="G8" s="81"/>
      <c r="H8" s="81"/>
      <c r="I8" s="81"/>
      <c r="J8" s="81"/>
    </row>
    <row r="9" spans="1:12" ht="18" customHeight="1" x14ac:dyDescent="0.2">
      <c r="A9" s="1" t="s">
        <v>142</v>
      </c>
    </row>
    <row r="10" spans="1:12" ht="18" customHeight="1" x14ac:dyDescent="0.2">
      <c r="A10" s="71" t="s">
        <v>0</v>
      </c>
      <c r="J10" s="2" t="s">
        <v>1</v>
      </c>
    </row>
    <row r="11" spans="1:12" ht="93" customHeight="1" x14ac:dyDescent="0.2">
      <c r="A11" s="46" t="s">
        <v>2</v>
      </c>
      <c r="B11" s="46" t="s">
        <v>3</v>
      </c>
      <c r="C11" s="46" t="s">
        <v>4</v>
      </c>
      <c r="D11" s="47" t="s">
        <v>5</v>
      </c>
      <c r="E11" s="47" t="s">
        <v>104</v>
      </c>
      <c r="F11" s="47" t="s">
        <v>105</v>
      </c>
      <c r="G11" s="47" t="s">
        <v>106</v>
      </c>
      <c r="H11" s="47" t="s">
        <v>107</v>
      </c>
      <c r="I11" s="47" t="s">
        <v>166</v>
      </c>
      <c r="J11" s="47" t="s">
        <v>167</v>
      </c>
      <c r="K11" s="62" t="s">
        <v>118</v>
      </c>
      <c r="L11" s="62" t="s">
        <v>151</v>
      </c>
    </row>
    <row r="12" spans="1:12" ht="18" customHeight="1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2" ht="18.75" customHeight="1" x14ac:dyDescent="0.2">
      <c r="A13" s="22" t="s">
        <v>6</v>
      </c>
      <c r="B13" s="23" t="s">
        <v>7</v>
      </c>
      <c r="C13" s="23" t="s">
        <v>7</v>
      </c>
      <c r="D13" s="23" t="s">
        <v>8</v>
      </c>
      <c r="E13" s="23" t="s">
        <v>7</v>
      </c>
      <c r="F13" s="14" t="s">
        <v>70</v>
      </c>
      <c r="G13" s="24">
        <f>G14</f>
        <v>90468119</v>
      </c>
      <c r="H13" s="24">
        <f>H14</f>
        <v>90468119</v>
      </c>
      <c r="I13" s="24">
        <f>I14</f>
        <v>51500000</v>
      </c>
      <c r="J13" s="14" t="s">
        <v>70</v>
      </c>
    </row>
    <row r="14" spans="1:12" ht="18.75" customHeight="1" x14ac:dyDescent="0.2">
      <c r="A14" s="22" t="s">
        <v>28</v>
      </c>
      <c r="B14" s="23" t="s">
        <v>7</v>
      </c>
      <c r="C14" s="23" t="s">
        <v>7</v>
      </c>
      <c r="D14" s="23" t="s">
        <v>8</v>
      </c>
      <c r="E14" s="23" t="s">
        <v>7</v>
      </c>
      <c r="F14" s="14" t="s">
        <v>70</v>
      </c>
      <c r="G14" s="24">
        <f>G15+G16+G17+G18+G20+G21+G22+G23+G24+G25+G26+G27+G28+G29+G30+G31+G37+G46+G50+G55+G58+G65+G69+G73+G76+G78+G80+G84+G88+G94+G97</f>
        <v>90468119</v>
      </c>
      <c r="H14" s="24">
        <f t="shared" ref="H14:I14" si="0">H15+H16+H17+H18+H20+H21+H22+H23+H24+H25+H26+H27+H28+H29+H30+H31+H37+H46+H50+H55+H58+H65+H69+H73+H76+H78+H80+H84+H88+H94+H97</f>
        <v>90468119</v>
      </c>
      <c r="I14" s="24">
        <f t="shared" si="0"/>
        <v>51500000</v>
      </c>
      <c r="J14" s="13" t="s">
        <v>70</v>
      </c>
    </row>
    <row r="15" spans="1:12" ht="58.5" hidden="1" customHeight="1" x14ac:dyDescent="0.2">
      <c r="A15" s="25" t="s">
        <v>91</v>
      </c>
      <c r="B15" s="26" t="s">
        <v>92</v>
      </c>
      <c r="C15" s="26" t="s">
        <v>93</v>
      </c>
      <c r="D15" s="9" t="s">
        <v>94</v>
      </c>
      <c r="E15" s="9" t="s">
        <v>12</v>
      </c>
      <c r="F15" s="27">
        <v>2024</v>
      </c>
      <c r="G15" s="28"/>
      <c r="H15" s="28"/>
      <c r="I15" s="28"/>
      <c r="J15" s="37">
        <v>100</v>
      </c>
    </row>
    <row r="16" spans="1:12" ht="27" hidden="1" customHeight="1" x14ac:dyDescent="0.2">
      <c r="A16" s="25" t="s">
        <v>76</v>
      </c>
      <c r="B16" s="26" t="s">
        <v>77</v>
      </c>
      <c r="C16" s="26" t="s">
        <v>78</v>
      </c>
      <c r="D16" s="9" t="s">
        <v>79</v>
      </c>
      <c r="E16" s="9" t="s">
        <v>12</v>
      </c>
      <c r="F16" s="27">
        <v>2024</v>
      </c>
      <c r="G16" s="28"/>
      <c r="H16" s="28"/>
      <c r="I16" s="28"/>
      <c r="J16" s="37">
        <v>100</v>
      </c>
    </row>
    <row r="17" spans="1:12" ht="29.45" hidden="1" customHeight="1" x14ac:dyDescent="0.2">
      <c r="A17" s="25" t="s">
        <v>31</v>
      </c>
      <c r="B17" s="26" t="s">
        <v>32</v>
      </c>
      <c r="C17" s="26" t="s">
        <v>33</v>
      </c>
      <c r="D17" s="9" t="s">
        <v>34</v>
      </c>
      <c r="E17" s="9" t="s">
        <v>12</v>
      </c>
      <c r="F17" s="27">
        <v>2024</v>
      </c>
      <c r="G17" s="28"/>
      <c r="H17" s="28"/>
      <c r="I17" s="28"/>
      <c r="J17" s="37">
        <v>100</v>
      </c>
    </row>
    <row r="18" spans="1:12" ht="29.25" hidden="1" customHeight="1" x14ac:dyDescent="0.2">
      <c r="A18" s="25" t="s">
        <v>74</v>
      </c>
      <c r="B18" s="26" t="s">
        <v>75</v>
      </c>
      <c r="C18" s="26" t="s">
        <v>33</v>
      </c>
      <c r="D18" s="9" t="s">
        <v>34</v>
      </c>
      <c r="E18" s="9" t="s">
        <v>12</v>
      </c>
      <c r="F18" s="27">
        <v>2024</v>
      </c>
      <c r="G18" s="28"/>
      <c r="H18" s="28"/>
      <c r="I18" s="28"/>
      <c r="J18" s="37">
        <v>100</v>
      </c>
    </row>
    <row r="19" spans="1:12" ht="29.45" hidden="1" customHeight="1" x14ac:dyDescent="0.2">
      <c r="A19" s="48"/>
      <c r="B19" s="49"/>
      <c r="C19" s="49"/>
      <c r="D19" s="9"/>
      <c r="E19" s="10" t="s">
        <v>71</v>
      </c>
      <c r="F19" s="27">
        <v>2024</v>
      </c>
      <c r="G19" s="28"/>
      <c r="H19" s="28"/>
      <c r="I19" s="28"/>
      <c r="J19" s="37">
        <v>100</v>
      </c>
    </row>
    <row r="20" spans="1:12" ht="28.9" hidden="1" customHeight="1" x14ac:dyDescent="0.2">
      <c r="A20" s="25" t="s">
        <v>35</v>
      </c>
      <c r="B20" s="26" t="s">
        <v>36</v>
      </c>
      <c r="C20" s="26" t="s">
        <v>37</v>
      </c>
      <c r="D20" s="9" t="s">
        <v>38</v>
      </c>
      <c r="E20" s="9" t="s">
        <v>12</v>
      </c>
      <c r="F20" s="27">
        <v>2024</v>
      </c>
      <c r="G20" s="28"/>
      <c r="H20" s="28"/>
      <c r="I20" s="28"/>
      <c r="J20" s="37">
        <v>100</v>
      </c>
    </row>
    <row r="21" spans="1:12" ht="66" hidden="1" customHeight="1" x14ac:dyDescent="0.2">
      <c r="A21" s="25" t="s">
        <v>85</v>
      </c>
      <c r="B21" s="26" t="s">
        <v>86</v>
      </c>
      <c r="C21" s="26" t="s">
        <v>37</v>
      </c>
      <c r="D21" s="9" t="s">
        <v>87</v>
      </c>
      <c r="E21" s="9" t="s">
        <v>12</v>
      </c>
      <c r="F21" s="27">
        <v>2024</v>
      </c>
      <c r="G21" s="28"/>
      <c r="H21" s="28"/>
      <c r="I21" s="28"/>
      <c r="J21" s="37">
        <v>100</v>
      </c>
    </row>
    <row r="22" spans="1:12" ht="66" hidden="1" customHeight="1" x14ac:dyDescent="0.2">
      <c r="A22" s="25" t="s">
        <v>88</v>
      </c>
      <c r="B22" s="26" t="s">
        <v>89</v>
      </c>
      <c r="C22" s="26" t="s">
        <v>37</v>
      </c>
      <c r="D22" s="9" t="s">
        <v>90</v>
      </c>
      <c r="E22" s="9" t="s">
        <v>12</v>
      </c>
      <c r="F22" s="27">
        <v>2024</v>
      </c>
      <c r="G22" s="28"/>
      <c r="H22" s="28"/>
      <c r="I22" s="28"/>
      <c r="J22" s="37">
        <v>100</v>
      </c>
    </row>
    <row r="23" spans="1:12" ht="56.25" hidden="1" customHeight="1" x14ac:dyDescent="0.2">
      <c r="A23" s="25" t="s">
        <v>108</v>
      </c>
      <c r="B23" s="26" t="s">
        <v>109</v>
      </c>
      <c r="C23" s="26" t="s">
        <v>37</v>
      </c>
      <c r="D23" s="9" t="s">
        <v>110</v>
      </c>
      <c r="E23" s="9" t="s">
        <v>12</v>
      </c>
      <c r="F23" s="27">
        <v>2024</v>
      </c>
      <c r="G23" s="28"/>
      <c r="H23" s="28"/>
      <c r="I23" s="28"/>
      <c r="J23" s="37">
        <v>100</v>
      </c>
    </row>
    <row r="24" spans="1:12" ht="59.25" hidden="1" customHeight="1" x14ac:dyDescent="0.2">
      <c r="A24" s="25" t="s">
        <v>123</v>
      </c>
      <c r="B24" s="26" t="s">
        <v>124</v>
      </c>
      <c r="C24" s="26" t="s">
        <v>37</v>
      </c>
      <c r="D24" s="9" t="s">
        <v>125</v>
      </c>
      <c r="E24" s="9" t="s">
        <v>12</v>
      </c>
      <c r="F24" s="27">
        <v>2024</v>
      </c>
      <c r="G24" s="28"/>
      <c r="H24" s="28"/>
      <c r="I24" s="28"/>
      <c r="J24" s="37">
        <v>100</v>
      </c>
    </row>
    <row r="25" spans="1:12" ht="76.5" hidden="1" customHeight="1" x14ac:dyDescent="0.2">
      <c r="A25" s="25" t="s">
        <v>156</v>
      </c>
      <c r="B25" s="26" t="s">
        <v>157</v>
      </c>
      <c r="C25" s="26" t="s">
        <v>37</v>
      </c>
      <c r="D25" s="9" t="s">
        <v>158</v>
      </c>
      <c r="E25" s="9" t="s">
        <v>12</v>
      </c>
      <c r="F25" s="27">
        <v>2024</v>
      </c>
      <c r="G25" s="28"/>
      <c r="H25" s="28"/>
      <c r="I25" s="28"/>
      <c r="J25" s="37">
        <v>100</v>
      </c>
    </row>
    <row r="26" spans="1:12" ht="56.25" hidden="1" customHeight="1" x14ac:dyDescent="0.2">
      <c r="A26" s="25" t="s">
        <v>119</v>
      </c>
      <c r="B26" s="26" t="s">
        <v>120</v>
      </c>
      <c r="C26" s="26" t="s">
        <v>121</v>
      </c>
      <c r="D26" s="26" t="s">
        <v>122</v>
      </c>
      <c r="E26" s="9" t="s">
        <v>12</v>
      </c>
      <c r="F26" s="27">
        <v>2024</v>
      </c>
      <c r="G26" s="28"/>
      <c r="H26" s="28"/>
      <c r="I26" s="28"/>
      <c r="J26" s="13" t="s">
        <v>70</v>
      </c>
    </row>
    <row r="27" spans="1:12" ht="30" hidden="1" customHeight="1" x14ac:dyDescent="0.2">
      <c r="A27" s="25" t="s">
        <v>111</v>
      </c>
      <c r="B27" s="26" t="s">
        <v>112</v>
      </c>
      <c r="C27" s="26" t="s">
        <v>15</v>
      </c>
      <c r="D27" s="9" t="s">
        <v>113</v>
      </c>
      <c r="E27" s="9" t="s">
        <v>12</v>
      </c>
      <c r="F27" s="27">
        <v>2024</v>
      </c>
      <c r="G27" s="28"/>
      <c r="H27" s="28"/>
      <c r="I27" s="28"/>
      <c r="J27" s="13" t="s">
        <v>70</v>
      </c>
    </row>
    <row r="28" spans="1:12" ht="25.5" hidden="1" customHeight="1" x14ac:dyDescent="0.2">
      <c r="A28" s="25" t="s">
        <v>13</v>
      </c>
      <c r="B28" s="26" t="s">
        <v>14</v>
      </c>
      <c r="C28" s="26" t="s">
        <v>15</v>
      </c>
      <c r="D28" s="9" t="s">
        <v>16</v>
      </c>
      <c r="E28" s="9" t="s">
        <v>12</v>
      </c>
      <c r="F28" s="27">
        <v>2024</v>
      </c>
      <c r="G28" s="28"/>
      <c r="H28" s="28"/>
      <c r="I28" s="28"/>
      <c r="J28" s="13" t="s">
        <v>70</v>
      </c>
    </row>
    <row r="29" spans="1:12" ht="30.75" hidden="1" customHeight="1" x14ac:dyDescent="0.2">
      <c r="A29" s="25" t="s">
        <v>101</v>
      </c>
      <c r="B29" s="26" t="s">
        <v>102</v>
      </c>
      <c r="C29" s="26" t="s">
        <v>20</v>
      </c>
      <c r="D29" s="9" t="s">
        <v>103</v>
      </c>
      <c r="E29" s="9" t="s">
        <v>12</v>
      </c>
      <c r="F29" s="27">
        <v>2024</v>
      </c>
      <c r="G29" s="28"/>
      <c r="H29" s="28"/>
      <c r="I29" s="28"/>
      <c r="J29" s="13" t="s">
        <v>70</v>
      </c>
    </row>
    <row r="30" spans="1:12" ht="27" customHeight="1" x14ac:dyDescent="0.2">
      <c r="A30" s="25" t="s">
        <v>126</v>
      </c>
      <c r="B30" s="26" t="s">
        <v>127</v>
      </c>
      <c r="C30" s="26" t="s">
        <v>128</v>
      </c>
      <c r="D30" s="26" t="s">
        <v>129</v>
      </c>
      <c r="E30" s="9" t="s">
        <v>12</v>
      </c>
      <c r="F30" s="27">
        <v>2025</v>
      </c>
      <c r="G30" s="28">
        <v>10000000</v>
      </c>
      <c r="H30" s="28">
        <v>10000000</v>
      </c>
      <c r="I30" s="28">
        <v>10000000</v>
      </c>
      <c r="J30" s="13" t="s">
        <v>70</v>
      </c>
    </row>
    <row r="31" spans="1:12" ht="24.6" customHeight="1" x14ac:dyDescent="0.2">
      <c r="A31" s="54" t="s">
        <v>76</v>
      </c>
      <c r="B31" s="30" t="s">
        <v>77</v>
      </c>
      <c r="C31" s="30" t="s">
        <v>78</v>
      </c>
      <c r="D31" s="23" t="s">
        <v>79</v>
      </c>
      <c r="E31" s="9"/>
      <c r="F31" s="16" t="s">
        <v>70</v>
      </c>
      <c r="G31" s="24">
        <f>SUM(G32:G36)</f>
        <v>4100000</v>
      </c>
      <c r="H31" s="24">
        <f>SUM(H32:H36)</f>
        <v>4100000</v>
      </c>
      <c r="I31" s="24">
        <f>SUM(I32:I36)</f>
        <v>1000000</v>
      </c>
      <c r="J31" s="16" t="s">
        <v>70</v>
      </c>
    </row>
    <row r="32" spans="1:12" ht="67.5" hidden="1" customHeight="1" x14ac:dyDescent="0.2">
      <c r="A32" s="25"/>
      <c r="B32" s="26"/>
      <c r="C32" s="26"/>
      <c r="D32" s="26"/>
      <c r="E32" s="10" t="s">
        <v>143</v>
      </c>
      <c r="F32" s="31" t="s">
        <v>141</v>
      </c>
      <c r="G32" s="59"/>
      <c r="H32" s="32"/>
      <c r="I32" s="32"/>
      <c r="J32" s="33">
        <v>100</v>
      </c>
      <c r="K32" s="50"/>
      <c r="L32" s="71">
        <f>271498</f>
        <v>271498</v>
      </c>
    </row>
    <row r="33" spans="1:13" s="8" customFormat="1" ht="60.75" hidden="1" customHeight="1" x14ac:dyDescent="0.2">
      <c r="A33" s="25"/>
      <c r="B33" s="26"/>
      <c r="C33" s="26"/>
      <c r="D33" s="26"/>
      <c r="E33" s="10" t="s">
        <v>144</v>
      </c>
      <c r="F33" s="31" t="s">
        <v>145</v>
      </c>
      <c r="G33" s="28"/>
      <c r="H33" s="28"/>
      <c r="I33" s="32"/>
      <c r="J33" s="37">
        <v>100</v>
      </c>
      <c r="K33" s="60">
        <f>64806+549785</f>
        <v>614591</v>
      </c>
      <c r="L33" s="8">
        <f>1724740</f>
        <v>1724740</v>
      </c>
    </row>
    <row r="34" spans="1:13" ht="30" customHeight="1" x14ac:dyDescent="0.2">
      <c r="A34" s="25"/>
      <c r="B34" s="26"/>
      <c r="C34" s="26"/>
      <c r="D34" s="9"/>
      <c r="E34" s="26" t="s">
        <v>149</v>
      </c>
      <c r="F34" s="31" t="s">
        <v>168</v>
      </c>
      <c r="G34" s="28">
        <v>4100000</v>
      </c>
      <c r="H34" s="28">
        <v>4100000</v>
      </c>
      <c r="I34" s="28">
        <v>1000000</v>
      </c>
      <c r="J34" s="37">
        <v>100</v>
      </c>
    </row>
    <row r="35" spans="1:13" ht="65.25" hidden="1" customHeight="1" x14ac:dyDescent="0.2">
      <c r="A35" s="25"/>
      <c r="B35" s="26"/>
      <c r="C35" s="26"/>
      <c r="D35" s="9"/>
      <c r="E35" s="10"/>
      <c r="F35" s="31"/>
      <c r="G35" s="59"/>
      <c r="H35" s="32"/>
      <c r="I35" s="28"/>
      <c r="J35" s="13"/>
    </row>
    <row r="36" spans="1:13" ht="59.25" hidden="1" customHeight="1" x14ac:dyDescent="0.2">
      <c r="A36" s="25"/>
      <c r="B36" s="26"/>
      <c r="C36" s="26"/>
      <c r="D36" s="9"/>
      <c r="E36" s="10"/>
      <c r="F36" s="31"/>
      <c r="G36" s="32"/>
      <c r="H36" s="32"/>
      <c r="I36" s="28"/>
      <c r="J36" s="13"/>
    </row>
    <row r="37" spans="1:13" ht="33" customHeight="1" x14ac:dyDescent="0.2">
      <c r="A37" s="54" t="s">
        <v>31</v>
      </c>
      <c r="B37" s="30" t="s">
        <v>32</v>
      </c>
      <c r="C37" s="30" t="s">
        <v>33</v>
      </c>
      <c r="D37" s="23" t="s">
        <v>34</v>
      </c>
      <c r="E37" s="9"/>
      <c r="F37" s="16" t="s">
        <v>70</v>
      </c>
      <c r="G37" s="24">
        <f>SUM(G38:G45)</f>
        <v>60941898</v>
      </c>
      <c r="H37" s="24">
        <f>SUM(H38:H45)</f>
        <v>60941898</v>
      </c>
      <c r="I37" s="24">
        <f>SUM(I38:I45)</f>
        <v>29500000</v>
      </c>
      <c r="J37" s="16" t="s">
        <v>70</v>
      </c>
      <c r="L37" s="67"/>
      <c r="M37" s="50"/>
    </row>
    <row r="38" spans="1:13" s="8" customFormat="1" ht="37.5" customHeight="1" x14ac:dyDescent="0.2">
      <c r="A38" s="25"/>
      <c r="B38" s="26"/>
      <c r="C38" s="26"/>
      <c r="D38" s="26"/>
      <c r="E38" s="26" t="s">
        <v>146</v>
      </c>
      <c r="F38" s="36" t="s">
        <v>165</v>
      </c>
      <c r="G38" s="32">
        <f>4824898</f>
        <v>4824898</v>
      </c>
      <c r="H38" s="32">
        <f>4824898</f>
        <v>4824898</v>
      </c>
      <c r="I38" s="32">
        <v>4100000</v>
      </c>
      <c r="J38" s="37">
        <v>100</v>
      </c>
    </row>
    <row r="39" spans="1:13" s="8" customFormat="1" ht="61.5" customHeight="1" x14ac:dyDescent="0.2">
      <c r="A39" s="25"/>
      <c r="B39" s="26"/>
      <c r="C39" s="26"/>
      <c r="D39" s="26"/>
      <c r="E39" s="26" t="s">
        <v>147</v>
      </c>
      <c r="F39" s="36" t="s">
        <v>168</v>
      </c>
      <c r="G39" s="32">
        <v>9582000</v>
      </c>
      <c r="H39" s="32">
        <v>9582000</v>
      </c>
      <c r="I39" s="32">
        <v>4000000</v>
      </c>
      <c r="J39" s="37">
        <v>100</v>
      </c>
    </row>
    <row r="40" spans="1:13" s="8" customFormat="1" ht="54.75" customHeight="1" x14ac:dyDescent="0.2">
      <c r="A40" s="25"/>
      <c r="B40" s="26"/>
      <c r="C40" s="26"/>
      <c r="D40" s="26"/>
      <c r="E40" s="26" t="s">
        <v>140</v>
      </c>
      <c r="F40" s="36" t="s">
        <v>159</v>
      </c>
      <c r="G40" s="32">
        <v>38435000</v>
      </c>
      <c r="H40" s="32">
        <f>39608000-1971160-10000000+10798160</f>
        <v>38435000</v>
      </c>
      <c r="I40" s="32">
        <v>18000000</v>
      </c>
      <c r="J40" s="37">
        <v>100</v>
      </c>
    </row>
    <row r="41" spans="1:13" ht="68.25" customHeight="1" x14ac:dyDescent="0.2">
      <c r="A41" s="25"/>
      <c r="B41" s="26"/>
      <c r="C41" s="26"/>
      <c r="D41" s="9"/>
      <c r="E41" s="26" t="s">
        <v>148</v>
      </c>
      <c r="F41" s="36" t="s">
        <v>168</v>
      </c>
      <c r="G41" s="32">
        <f t="shared" ref="G41:H41" si="1">9000000-900000</f>
        <v>8100000</v>
      </c>
      <c r="H41" s="32">
        <f t="shared" si="1"/>
        <v>8100000</v>
      </c>
      <c r="I41" s="32">
        <v>3400000</v>
      </c>
      <c r="J41" s="37">
        <v>100</v>
      </c>
    </row>
    <row r="42" spans="1:13" ht="42.6" hidden="1" customHeight="1" x14ac:dyDescent="0.2">
      <c r="A42" s="25"/>
      <c r="B42" s="26"/>
      <c r="C42" s="26"/>
      <c r="D42" s="9"/>
      <c r="E42" s="76" t="s">
        <v>176</v>
      </c>
      <c r="F42" s="36">
        <v>2025</v>
      </c>
      <c r="G42" s="32"/>
      <c r="H42" s="32"/>
      <c r="I42" s="32"/>
      <c r="J42" s="37">
        <v>100</v>
      </c>
    </row>
    <row r="43" spans="1:13" ht="42.6" hidden="1" customHeight="1" x14ac:dyDescent="0.2">
      <c r="A43" s="25"/>
      <c r="B43" s="26"/>
      <c r="C43" s="26"/>
      <c r="D43" s="9"/>
      <c r="E43" s="10"/>
      <c r="F43" s="36"/>
      <c r="G43" s="32"/>
      <c r="H43" s="32"/>
      <c r="I43" s="32"/>
      <c r="J43" s="37"/>
    </row>
    <row r="44" spans="1:13" ht="44.45" hidden="1" customHeight="1" x14ac:dyDescent="0.2">
      <c r="A44" s="25"/>
      <c r="B44" s="26"/>
      <c r="C44" s="26"/>
      <c r="D44" s="9"/>
      <c r="E44" s="10"/>
      <c r="F44" s="36"/>
      <c r="G44" s="28"/>
      <c r="H44" s="28"/>
      <c r="I44" s="28"/>
      <c r="J44" s="37"/>
    </row>
    <row r="45" spans="1:13" s="8" customFormat="1" ht="52.5" hidden="1" customHeight="1" x14ac:dyDescent="0.2">
      <c r="A45" s="25"/>
      <c r="B45" s="26"/>
      <c r="C45" s="26"/>
      <c r="D45" s="26"/>
      <c r="E45" s="10"/>
      <c r="F45" s="36"/>
      <c r="G45" s="59"/>
      <c r="H45" s="59"/>
      <c r="I45" s="59"/>
      <c r="J45" s="37"/>
    </row>
    <row r="46" spans="1:13" s="58" customFormat="1" ht="40.5" customHeight="1" x14ac:dyDescent="0.2">
      <c r="A46" s="56" t="s">
        <v>172</v>
      </c>
      <c r="B46" s="23" t="s">
        <v>173</v>
      </c>
      <c r="C46" s="23" t="s">
        <v>174</v>
      </c>
      <c r="D46" s="23" t="s">
        <v>175</v>
      </c>
      <c r="E46" s="19"/>
      <c r="F46" s="16" t="s">
        <v>70</v>
      </c>
      <c r="G46" s="55">
        <f>SUM(G47:G49)</f>
        <v>15426221</v>
      </c>
      <c r="H46" s="55">
        <f t="shared" ref="H46:I46" si="2">SUM(H47:H49)</f>
        <v>15426221</v>
      </c>
      <c r="I46" s="55">
        <f t="shared" si="2"/>
        <v>11000000</v>
      </c>
      <c r="J46" s="16" t="s">
        <v>70</v>
      </c>
    </row>
    <row r="47" spans="1:13" s="8" customFormat="1" ht="48.75" customHeight="1" x14ac:dyDescent="0.2">
      <c r="A47" s="25"/>
      <c r="B47" s="26"/>
      <c r="C47" s="26"/>
      <c r="D47" s="26"/>
      <c r="E47" s="26" t="s">
        <v>150</v>
      </c>
      <c r="F47" s="31" t="s">
        <v>165</v>
      </c>
      <c r="G47" s="28">
        <f>150452+8127000</f>
        <v>8277452</v>
      </c>
      <c r="H47" s="28">
        <f>150452+8127000</f>
        <v>8277452</v>
      </c>
      <c r="I47" s="28">
        <v>4000000</v>
      </c>
      <c r="J47" s="37">
        <v>100</v>
      </c>
      <c r="K47" s="8">
        <v>1053491.8799999999</v>
      </c>
    </row>
    <row r="48" spans="1:13" s="8" customFormat="1" ht="44.25" customHeight="1" x14ac:dyDescent="0.2">
      <c r="A48" s="25"/>
      <c r="B48" s="26"/>
      <c r="C48" s="26"/>
      <c r="D48" s="26"/>
      <c r="E48" s="26" t="s">
        <v>171</v>
      </c>
      <c r="F48" s="36" t="s">
        <v>168</v>
      </c>
      <c r="G48" s="28">
        <f>148769+7000000</f>
        <v>7148769</v>
      </c>
      <c r="H48" s="28">
        <f>148769+7000000</f>
        <v>7148769</v>
      </c>
      <c r="I48" s="28">
        <v>7000000</v>
      </c>
      <c r="J48" s="37">
        <v>100</v>
      </c>
      <c r="K48" s="8">
        <v>603428.13</v>
      </c>
    </row>
    <row r="49" spans="1:10" s="8" customFormat="1" ht="29.25" hidden="1" customHeight="1" x14ac:dyDescent="0.2">
      <c r="A49" s="25"/>
      <c r="B49" s="26"/>
      <c r="C49" s="26"/>
      <c r="D49" s="26"/>
      <c r="E49" s="76" t="s">
        <v>178</v>
      </c>
      <c r="F49" s="36" t="s">
        <v>177</v>
      </c>
      <c r="G49" s="28"/>
      <c r="H49" s="28"/>
      <c r="I49" s="28"/>
      <c r="J49" s="37">
        <v>100</v>
      </c>
    </row>
    <row r="50" spans="1:10" ht="30" hidden="1" customHeight="1" x14ac:dyDescent="0.2">
      <c r="A50" s="54" t="s">
        <v>111</v>
      </c>
      <c r="B50" s="23" t="s">
        <v>112</v>
      </c>
      <c r="C50" s="23" t="s">
        <v>15</v>
      </c>
      <c r="D50" s="23" t="s">
        <v>113</v>
      </c>
      <c r="E50" s="23"/>
      <c r="F50" s="16" t="s">
        <v>70</v>
      </c>
      <c r="G50" s="55">
        <f>SUM(G51:G53)</f>
        <v>0</v>
      </c>
      <c r="H50" s="55">
        <f>SUM(H51:H53)</f>
        <v>0</v>
      </c>
      <c r="I50" s="55">
        <f>SUM(I51:I53)</f>
        <v>0</v>
      </c>
      <c r="J50" s="16" t="s">
        <v>70</v>
      </c>
    </row>
    <row r="51" spans="1:10" ht="57.75" hidden="1" customHeight="1" x14ac:dyDescent="0.2">
      <c r="A51" s="54"/>
      <c r="B51" s="23"/>
      <c r="C51" s="23"/>
      <c r="D51" s="23"/>
      <c r="E51" s="73" t="s">
        <v>160</v>
      </c>
      <c r="F51" s="36">
        <v>2024</v>
      </c>
      <c r="G51" s="32"/>
      <c r="H51" s="32"/>
      <c r="I51" s="32"/>
      <c r="J51" s="33">
        <v>100</v>
      </c>
    </row>
    <row r="52" spans="1:10" ht="69.75" hidden="1" customHeight="1" x14ac:dyDescent="0.2">
      <c r="A52" s="25"/>
      <c r="B52" s="26"/>
      <c r="C52" s="26"/>
      <c r="D52" s="26"/>
      <c r="E52" s="73" t="s">
        <v>161</v>
      </c>
      <c r="F52" s="36">
        <v>2024</v>
      </c>
      <c r="G52" s="32"/>
      <c r="H52" s="32"/>
      <c r="I52" s="32"/>
      <c r="J52" s="33">
        <v>100</v>
      </c>
    </row>
    <row r="53" spans="1:10" ht="36" hidden="1" customHeight="1" x14ac:dyDescent="0.2">
      <c r="A53" s="25"/>
      <c r="B53" s="26"/>
      <c r="C53" s="26"/>
      <c r="D53" s="26"/>
      <c r="E53" s="73" t="s">
        <v>162</v>
      </c>
      <c r="F53" s="36">
        <v>2024</v>
      </c>
      <c r="G53" s="32"/>
      <c r="H53" s="32"/>
      <c r="I53" s="32"/>
      <c r="J53" s="33">
        <v>100</v>
      </c>
    </row>
    <row r="54" spans="1:10" ht="49.5" hidden="1" customHeight="1" x14ac:dyDescent="0.2">
      <c r="A54" s="25"/>
      <c r="B54" s="26"/>
      <c r="C54" s="26"/>
      <c r="D54" s="26"/>
      <c r="E54" s="10"/>
      <c r="F54" s="36"/>
      <c r="G54" s="32"/>
      <c r="H54" s="32"/>
      <c r="I54" s="32"/>
      <c r="J54" s="33"/>
    </row>
    <row r="55" spans="1:10" s="20" customFormat="1" ht="33.6" hidden="1" customHeight="1" x14ac:dyDescent="0.2">
      <c r="A55" s="29" t="s">
        <v>39</v>
      </c>
      <c r="B55" s="30" t="s">
        <v>40</v>
      </c>
      <c r="C55" s="30" t="s">
        <v>41</v>
      </c>
      <c r="D55" s="30" t="s">
        <v>42</v>
      </c>
      <c r="E55" s="30"/>
      <c r="F55" s="16" t="s">
        <v>70</v>
      </c>
      <c r="G55" s="24">
        <f>SUM(G56:G57)</f>
        <v>0</v>
      </c>
      <c r="H55" s="24">
        <f>SUM(H56:H57)</f>
        <v>0</v>
      </c>
      <c r="I55" s="24">
        <f>SUM(I56:I57)</f>
        <v>0</v>
      </c>
      <c r="J55" s="16" t="s">
        <v>70</v>
      </c>
    </row>
    <row r="56" spans="1:10" ht="23.45" hidden="1" customHeight="1" x14ac:dyDescent="0.2">
      <c r="A56" s="25"/>
      <c r="B56" s="26"/>
      <c r="C56" s="26"/>
      <c r="D56" s="26"/>
      <c r="E56" s="9" t="s">
        <v>68</v>
      </c>
      <c r="F56" s="36"/>
      <c r="G56" s="28"/>
      <c r="H56" s="32"/>
      <c r="I56" s="28"/>
      <c r="J56" s="33"/>
    </row>
    <row r="57" spans="1:10" ht="24.6" hidden="1" customHeight="1" x14ac:dyDescent="0.2">
      <c r="A57" s="25"/>
      <c r="B57" s="26"/>
      <c r="C57" s="26"/>
      <c r="D57" s="26"/>
      <c r="E57" s="9" t="s">
        <v>60</v>
      </c>
      <c r="F57" s="36"/>
      <c r="G57" s="28"/>
      <c r="H57" s="32"/>
      <c r="I57" s="28"/>
      <c r="J57" s="33"/>
    </row>
    <row r="58" spans="1:10" s="20" customFormat="1" ht="83.25" hidden="1" customHeight="1" x14ac:dyDescent="0.2">
      <c r="A58" s="29" t="s">
        <v>95</v>
      </c>
      <c r="B58" s="30" t="s">
        <v>96</v>
      </c>
      <c r="C58" s="30" t="s">
        <v>41</v>
      </c>
      <c r="D58" s="30" t="s">
        <v>97</v>
      </c>
      <c r="E58" s="30"/>
      <c r="F58" s="16" t="s">
        <v>70</v>
      </c>
      <c r="G58" s="24">
        <f>G59</f>
        <v>0</v>
      </c>
      <c r="H58" s="24">
        <f>H59</f>
        <v>0</v>
      </c>
      <c r="I58" s="24">
        <f>I59</f>
        <v>0</v>
      </c>
      <c r="J58" s="16" t="s">
        <v>70</v>
      </c>
    </row>
    <row r="59" spans="1:10" ht="23.45" hidden="1" customHeight="1" x14ac:dyDescent="0.2">
      <c r="A59" s="25"/>
      <c r="B59" s="26"/>
      <c r="C59" s="26"/>
      <c r="D59" s="26"/>
      <c r="E59" s="9" t="s">
        <v>60</v>
      </c>
      <c r="F59" s="36"/>
      <c r="G59" s="28"/>
      <c r="H59" s="32"/>
      <c r="I59" s="28"/>
      <c r="J59" s="33"/>
    </row>
    <row r="60" spans="1:10" ht="23.45" hidden="1" customHeight="1" x14ac:dyDescent="0.2">
      <c r="A60" s="25"/>
      <c r="B60" s="26"/>
      <c r="C60" s="26"/>
      <c r="D60" s="26"/>
      <c r="E60" s="9"/>
      <c r="F60" s="36"/>
      <c r="G60" s="28"/>
      <c r="H60" s="32"/>
      <c r="I60" s="28"/>
      <c r="J60" s="33"/>
    </row>
    <row r="61" spans="1:10" s="8" customFormat="1" ht="33" hidden="1" customHeight="1" x14ac:dyDescent="0.2">
      <c r="A61" s="25"/>
      <c r="B61" s="26"/>
      <c r="C61" s="26"/>
      <c r="D61" s="26"/>
      <c r="E61" s="10"/>
      <c r="F61" s="36"/>
      <c r="G61" s="28"/>
      <c r="H61" s="32"/>
      <c r="I61" s="28"/>
      <c r="J61" s="37"/>
    </row>
    <row r="62" spans="1:10" s="8" customFormat="1" ht="62.45" hidden="1" customHeight="1" x14ac:dyDescent="0.2">
      <c r="A62" s="25"/>
      <c r="B62" s="26"/>
      <c r="C62" s="26"/>
      <c r="D62" s="26"/>
      <c r="E62" s="10"/>
      <c r="F62" s="36"/>
      <c r="G62" s="28"/>
      <c r="H62" s="32"/>
      <c r="I62" s="28"/>
      <c r="J62" s="37"/>
    </row>
    <row r="63" spans="1:10" s="8" customFormat="1" ht="34.9" hidden="1" customHeight="1" x14ac:dyDescent="0.2">
      <c r="A63" s="25"/>
      <c r="B63" s="26"/>
      <c r="C63" s="26"/>
      <c r="D63" s="26"/>
      <c r="E63" s="10"/>
      <c r="F63" s="36"/>
      <c r="G63" s="28"/>
      <c r="H63" s="32"/>
      <c r="I63" s="28"/>
      <c r="J63" s="37"/>
    </row>
    <row r="64" spans="1:10" s="8" customFormat="1" ht="31.9" hidden="1" customHeight="1" x14ac:dyDescent="0.2">
      <c r="A64" s="25"/>
      <c r="B64" s="26"/>
      <c r="C64" s="26"/>
      <c r="D64" s="26"/>
      <c r="E64" s="10"/>
      <c r="F64" s="36"/>
      <c r="G64" s="28"/>
      <c r="H64" s="32"/>
      <c r="I64" s="28"/>
      <c r="J64" s="37"/>
    </row>
    <row r="65" spans="1:10" s="17" customFormat="1" ht="26.45" hidden="1" customHeight="1" x14ac:dyDescent="0.2">
      <c r="A65" s="56" t="s">
        <v>153</v>
      </c>
      <c r="B65" s="23" t="s">
        <v>154</v>
      </c>
      <c r="C65" s="23" t="s">
        <v>17</v>
      </c>
      <c r="D65" s="23" t="s">
        <v>155</v>
      </c>
      <c r="E65" s="18"/>
      <c r="F65" s="16" t="s">
        <v>70</v>
      </c>
      <c r="G65" s="24">
        <f>SUM(G66:G68)</f>
        <v>0</v>
      </c>
      <c r="H65" s="24">
        <f t="shared" ref="H65:I65" si="3">SUM(H66:H68)</f>
        <v>0</v>
      </c>
      <c r="I65" s="24">
        <f t="shared" si="3"/>
        <v>0</v>
      </c>
      <c r="J65" s="16" t="s">
        <v>70</v>
      </c>
    </row>
    <row r="66" spans="1:10" s="17" customFormat="1" ht="26.45" hidden="1" customHeight="1" x14ac:dyDescent="0.2">
      <c r="A66" s="34"/>
      <c r="B66" s="35"/>
      <c r="C66" s="35"/>
      <c r="D66" s="61"/>
      <c r="E66" s="11" t="s">
        <v>170</v>
      </c>
      <c r="F66" s="36" t="s">
        <v>168</v>
      </c>
      <c r="G66" s="28"/>
      <c r="H66" s="28"/>
      <c r="I66" s="28"/>
      <c r="J66" s="37">
        <v>100</v>
      </c>
    </row>
    <row r="67" spans="1:10" s="8" customFormat="1" ht="39" hidden="1" customHeight="1" x14ac:dyDescent="0.2">
      <c r="A67" s="25"/>
      <c r="B67" s="26"/>
      <c r="C67" s="26"/>
      <c r="D67" s="26"/>
      <c r="E67" s="26" t="s">
        <v>169</v>
      </c>
      <c r="F67" s="36" t="s">
        <v>168</v>
      </c>
      <c r="G67" s="28"/>
      <c r="H67" s="28"/>
      <c r="I67" s="28"/>
      <c r="J67" s="37">
        <v>100</v>
      </c>
    </row>
    <row r="68" spans="1:10" s="8" customFormat="1" ht="39" hidden="1" customHeight="1" x14ac:dyDescent="0.2">
      <c r="A68" s="25"/>
      <c r="B68" s="26"/>
      <c r="C68" s="26"/>
      <c r="D68" s="26"/>
      <c r="E68" s="26" t="s">
        <v>62</v>
      </c>
      <c r="F68" s="36"/>
      <c r="G68" s="28"/>
      <c r="H68" s="28"/>
      <c r="I68" s="28"/>
      <c r="J68" s="37"/>
    </row>
    <row r="69" spans="1:10" s="17" customFormat="1" ht="25.15" hidden="1" customHeight="1" x14ac:dyDescent="0.2">
      <c r="A69" s="34" t="s">
        <v>43</v>
      </c>
      <c r="B69" s="35" t="s">
        <v>44</v>
      </c>
      <c r="C69" s="35" t="s">
        <v>17</v>
      </c>
      <c r="D69" s="35" t="s">
        <v>45</v>
      </c>
      <c r="E69" s="15"/>
      <c r="F69" s="16" t="s">
        <v>70</v>
      </c>
      <c r="G69" s="24">
        <f>SUM(G70:G72)</f>
        <v>0</v>
      </c>
      <c r="H69" s="24">
        <f>SUM(H70:H72)</f>
        <v>0</v>
      </c>
      <c r="I69" s="24">
        <f>SUM(I70:I72)</f>
        <v>0</v>
      </c>
      <c r="J69" s="16" t="s">
        <v>70</v>
      </c>
    </row>
    <row r="70" spans="1:10" s="8" customFormat="1" ht="34.15" hidden="1" customHeight="1" x14ac:dyDescent="0.2">
      <c r="A70" s="25"/>
      <c r="B70" s="26"/>
      <c r="C70" s="26"/>
      <c r="D70" s="26"/>
      <c r="E70" s="26" t="s">
        <v>63</v>
      </c>
      <c r="F70" s="36"/>
      <c r="G70" s="28"/>
      <c r="H70" s="32"/>
      <c r="I70" s="28"/>
      <c r="J70" s="37"/>
    </row>
    <row r="71" spans="1:10" s="8" customFormat="1" ht="30.6" hidden="1" customHeight="1" x14ac:dyDescent="0.2">
      <c r="A71" s="25"/>
      <c r="B71" s="26"/>
      <c r="C71" s="26"/>
      <c r="D71" s="26"/>
      <c r="E71" s="26" t="s">
        <v>64</v>
      </c>
      <c r="F71" s="36"/>
      <c r="G71" s="28"/>
      <c r="H71" s="32"/>
      <c r="I71" s="28"/>
      <c r="J71" s="37"/>
    </row>
    <row r="72" spans="1:10" s="8" customFormat="1" ht="38.25" hidden="1" x14ac:dyDescent="0.2">
      <c r="A72" s="25"/>
      <c r="B72" s="26"/>
      <c r="C72" s="26"/>
      <c r="D72" s="26"/>
      <c r="E72" s="26" t="s">
        <v>65</v>
      </c>
      <c r="F72" s="36"/>
      <c r="G72" s="28"/>
      <c r="H72" s="32"/>
      <c r="I72" s="28"/>
      <c r="J72" s="37"/>
    </row>
    <row r="73" spans="1:10" s="17" customFormat="1" ht="30.6" hidden="1" customHeight="1" x14ac:dyDescent="0.2">
      <c r="A73" s="29" t="s">
        <v>46</v>
      </c>
      <c r="B73" s="30" t="s">
        <v>47</v>
      </c>
      <c r="C73" s="30" t="s">
        <v>17</v>
      </c>
      <c r="D73" s="30" t="s">
        <v>48</v>
      </c>
      <c r="E73" s="26"/>
      <c r="F73" s="16" t="s">
        <v>70</v>
      </c>
      <c r="G73" s="24">
        <f>G74</f>
        <v>0</v>
      </c>
      <c r="H73" s="24">
        <f>H74</f>
        <v>0</v>
      </c>
      <c r="I73" s="24">
        <f>I74</f>
        <v>0</v>
      </c>
      <c r="J73" s="16" t="s">
        <v>70</v>
      </c>
    </row>
    <row r="74" spans="1:10" s="8" customFormat="1" ht="47.45" hidden="1" customHeight="1" x14ac:dyDescent="0.2">
      <c r="A74" s="25"/>
      <c r="B74" s="26"/>
      <c r="C74" s="26"/>
      <c r="D74" s="26"/>
      <c r="E74" s="26" t="s">
        <v>66</v>
      </c>
      <c r="F74" s="36"/>
      <c r="G74" s="28"/>
      <c r="H74" s="16"/>
      <c r="I74" s="28"/>
      <c r="J74" s="16"/>
    </row>
    <row r="75" spans="1:10" s="8" customFormat="1" ht="47.45" hidden="1" customHeight="1" x14ac:dyDescent="0.2">
      <c r="A75" s="25"/>
      <c r="B75" s="26"/>
      <c r="C75" s="26"/>
      <c r="D75" s="26"/>
      <c r="E75" s="10"/>
      <c r="F75" s="36"/>
      <c r="G75" s="28"/>
      <c r="H75" s="16"/>
      <c r="I75" s="28"/>
      <c r="J75" s="16"/>
    </row>
    <row r="76" spans="1:10" s="8" customFormat="1" ht="47.45" hidden="1" customHeight="1" x14ac:dyDescent="0.2">
      <c r="A76" s="54" t="s">
        <v>153</v>
      </c>
      <c r="B76" s="23" t="s">
        <v>154</v>
      </c>
      <c r="C76" s="23" t="s">
        <v>17</v>
      </c>
      <c r="D76" s="23" t="s">
        <v>155</v>
      </c>
      <c r="E76" s="21"/>
      <c r="F76" s="16" t="s">
        <v>70</v>
      </c>
      <c r="G76" s="24">
        <f>G77</f>
        <v>0</v>
      </c>
      <c r="H76" s="24">
        <f>H77</f>
        <v>0</v>
      </c>
      <c r="I76" s="24">
        <f>I77</f>
        <v>0</v>
      </c>
      <c r="J76" s="16" t="s">
        <v>70</v>
      </c>
    </row>
    <row r="77" spans="1:10" s="8" customFormat="1" ht="69" hidden="1" customHeight="1" x14ac:dyDescent="0.2">
      <c r="A77" s="25"/>
      <c r="B77" s="26"/>
      <c r="C77" s="26"/>
      <c r="D77" s="26"/>
      <c r="E77" s="26" t="s">
        <v>152</v>
      </c>
      <c r="F77" s="31">
        <v>2024</v>
      </c>
      <c r="G77" s="28"/>
      <c r="H77" s="28"/>
      <c r="I77" s="28"/>
      <c r="J77" s="37">
        <v>100</v>
      </c>
    </row>
    <row r="78" spans="1:10" s="17" customFormat="1" ht="30" hidden="1" customHeight="1" x14ac:dyDescent="0.2">
      <c r="A78" s="29" t="s">
        <v>49</v>
      </c>
      <c r="B78" s="30" t="s">
        <v>50</v>
      </c>
      <c r="C78" s="30" t="s">
        <v>17</v>
      </c>
      <c r="D78" s="30" t="s">
        <v>51</v>
      </c>
      <c r="E78" s="21"/>
      <c r="F78" s="16" t="s">
        <v>70</v>
      </c>
      <c r="G78" s="24">
        <f>G79</f>
        <v>0</v>
      </c>
      <c r="H78" s="24">
        <f>H79</f>
        <v>0</v>
      </c>
      <c r="I78" s="24">
        <f>I79</f>
        <v>0</v>
      </c>
      <c r="J78" s="16" t="s">
        <v>70</v>
      </c>
    </row>
    <row r="79" spans="1:10" s="8" customFormat="1" ht="32.25" hidden="1" customHeight="1" x14ac:dyDescent="0.2">
      <c r="A79" s="25"/>
      <c r="B79" s="26"/>
      <c r="C79" s="26"/>
      <c r="D79" s="26"/>
      <c r="E79" s="12" t="s">
        <v>67</v>
      </c>
      <c r="F79" s="36">
        <v>2023</v>
      </c>
      <c r="G79" s="28"/>
      <c r="H79" s="28"/>
      <c r="I79" s="28"/>
      <c r="J79" s="37">
        <v>100</v>
      </c>
    </row>
    <row r="80" spans="1:10" s="8" customFormat="1" ht="48" hidden="1" customHeight="1" x14ac:dyDescent="0.2">
      <c r="A80" s="29" t="s">
        <v>82</v>
      </c>
      <c r="B80" s="30" t="s">
        <v>83</v>
      </c>
      <c r="C80" s="30" t="s">
        <v>20</v>
      </c>
      <c r="D80" s="30" t="s">
        <v>84</v>
      </c>
      <c r="E80" s="12"/>
      <c r="F80" s="16" t="s">
        <v>70</v>
      </c>
      <c r="G80" s="55">
        <f>SUM(G81:G83)</f>
        <v>0</v>
      </c>
      <c r="H80" s="55">
        <f>SUM(H81:H83)</f>
        <v>0</v>
      </c>
      <c r="I80" s="55">
        <f>SUM(I81:I83)</f>
        <v>0</v>
      </c>
      <c r="J80" s="16" t="s">
        <v>70</v>
      </c>
    </row>
    <row r="81" spans="1:10" s="8" customFormat="1" ht="54.6" hidden="1" customHeight="1" x14ac:dyDescent="0.2">
      <c r="A81" s="29"/>
      <c r="B81" s="30"/>
      <c r="C81" s="30"/>
      <c r="D81" s="30"/>
      <c r="E81" s="12" t="s">
        <v>116</v>
      </c>
      <c r="F81" s="36" t="s">
        <v>100</v>
      </c>
      <c r="G81" s="28"/>
      <c r="H81" s="28"/>
      <c r="I81" s="28"/>
      <c r="J81" s="37">
        <v>100</v>
      </c>
    </row>
    <row r="82" spans="1:10" s="8" customFormat="1" ht="50.25" hidden="1" customHeight="1" x14ac:dyDescent="0.2">
      <c r="A82" s="29"/>
      <c r="B82" s="30"/>
      <c r="C82" s="30"/>
      <c r="D82" s="30"/>
      <c r="E82" s="12" t="s">
        <v>117</v>
      </c>
      <c r="F82" s="36" t="s">
        <v>100</v>
      </c>
      <c r="G82" s="28"/>
      <c r="H82" s="28"/>
      <c r="I82" s="28"/>
      <c r="J82" s="37">
        <v>100</v>
      </c>
    </row>
    <row r="83" spans="1:10" s="8" customFormat="1" ht="50.25" hidden="1" customHeight="1" x14ac:dyDescent="0.2">
      <c r="A83" s="25"/>
      <c r="B83" s="26"/>
      <c r="C83" s="26"/>
      <c r="D83" s="26"/>
      <c r="E83" s="12" t="s">
        <v>115</v>
      </c>
      <c r="F83" s="36" t="s">
        <v>100</v>
      </c>
      <c r="G83" s="28"/>
      <c r="H83" s="28"/>
      <c r="I83" s="28"/>
      <c r="J83" s="37">
        <v>100</v>
      </c>
    </row>
    <row r="84" spans="1:10" s="8" customFormat="1" ht="36" hidden="1" customHeight="1" x14ac:dyDescent="0.2">
      <c r="A84" s="56" t="s">
        <v>101</v>
      </c>
      <c r="B84" s="56" t="s">
        <v>102</v>
      </c>
      <c r="C84" s="57" t="s">
        <v>20</v>
      </c>
      <c r="D84" s="57" t="s">
        <v>103</v>
      </c>
      <c r="E84" s="12"/>
      <c r="F84" s="16" t="s">
        <v>70</v>
      </c>
      <c r="G84" s="55">
        <f>SUM(G85:G87)</f>
        <v>0</v>
      </c>
      <c r="H84" s="55">
        <f>SUM(H85:H87)</f>
        <v>0</v>
      </c>
      <c r="I84" s="55">
        <f>SUM(I85:I87)</f>
        <v>0</v>
      </c>
      <c r="J84" s="16" t="s">
        <v>70</v>
      </c>
    </row>
    <row r="85" spans="1:10" s="8" customFormat="1" ht="33" hidden="1" customHeight="1" x14ac:dyDescent="0.2">
      <c r="A85" s="25"/>
      <c r="B85" s="26"/>
      <c r="C85" s="26"/>
      <c r="D85" s="26"/>
      <c r="E85" s="11" t="s">
        <v>61</v>
      </c>
      <c r="F85" s="36" t="s">
        <v>138</v>
      </c>
      <c r="G85" s="28"/>
      <c r="H85" s="53"/>
      <c r="I85" s="28"/>
      <c r="J85" s="37">
        <v>100</v>
      </c>
    </row>
    <row r="86" spans="1:10" s="8" customFormat="1" ht="43.9" hidden="1" customHeight="1" x14ac:dyDescent="0.2">
      <c r="A86" s="25"/>
      <c r="B86" s="26"/>
      <c r="C86" s="26"/>
      <c r="D86" s="26"/>
      <c r="E86" s="12"/>
      <c r="F86" s="36"/>
      <c r="G86" s="28"/>
      <c r="H86" s="32"/>
      <c r="I86" s="28"/>
      <c r="J86" s="32"/>
    </row>
    <row r="87" spans="1:10" s="8" customFormat="1" ht="43.9" hidden="1" customHeight="1" x14ac:dyDescent="0.2">
      <c r="A87" s="25"/>
      <c r="B87" s="26"/>
      <c r="C87" s="26"/>
      <c r="D87" s="26"/>
      <c r="E87" s="12"/>
      <c r="F87" s="36"/>
      <c r="G87" s="28"/>
      <c r="H87" s="32"/>
      <c r="I87" s="28"/>
      <c r="J87" s="32"/>
    </row>
    <row r="88" spans="1:10" s="17" customFormat="1" ht="47.45" hidden="1" customHeight="1" x14ac:dyDescent="0.2">
      <c r="A88" s="29" t="s">
        <v>52</v>
      </c>
      <c r="B88" s="30" t="s">
        <v>53</v>
      </c>
      <c r="C88" s="30" t="s">
        <v>54</v>
      </c>
      <c r="D88" s="30" t="s">
        <v>55</v>
      </c>
      <c r="E88" s="21"/>
      <c r="F88" s="16" t="s">
        <v>70</v>
      </c>
      <c r="G88" s="24">
        <f>SUM(G89:G93)</f>
        <v>0</v>
      </c>
      <c r="H88" s="24">
        <f>SUM(H89:H93)</f>
        <v>0</v>
      </c>
      <c r="I88" s="24">
        <f>SUM(I89:I93)</f>
        <v>0</v>
      </c>
      <c r="J88" s="16" t="s">
        <v>70</v>
      </c>
    </row>
    <row r="89" spans="1:10" s="17" customFormat="1" ht="75.599999999999994" hidden="1" customHeight="1" x14ac:dyDescent="0.2">
      <c r="A89" s="29"/>
      <c r="B89" s="30"/>
      <c r="C89" s="30"/>
      <c r="D89" s="30"/>
      <c r="E89" s="12" t="s">
        <v>80</v>
      </c>
      <c r="F89" s="36"/>
      <c r="G89" s="28"/>
      <c r="H89" s="32"/>
      <c r="I89" s="28"/>
      <c r="J89" s="37"/>
    </row>
    <row r="90" spans="1:10" s="8" customFormat="1" ht="52.15" hidden="1" customHeight="1" x14ac:dyDescent="0.2">
      <c r="A90" s="25"/>
      <c r="B90" s="26"/>
      <c r="C90" s="26"/>
      <c r="D90" s="26"/>
      <c r="E90" s="12" t="s">
        <v>69</v>
      </c>
      <c r="F90" s="36"/>
      <c r="G90" s="28"/>
      <c r="H90" s="32"/>
      <c r="I90" s="28"/>
      <c r="J90" s="37"/>
    </row>
    <row r="91" spans="1:10" s="8" customFormat="1" ht="67.900000000000006" hidden="1" customHeight="1" x14ac:dyDescent="0.2">
      <c r="A91" s="38"/>
      <c r="B91" s="39"/>
      <c r="C91" s="39"/>
      <c r="D91" s="39"/>
      <c r="E91" s="12" t="s">
        <v>81</v>
      </c>
      <c r="F91" s="36"/>
      <c r="G91" s="28"/>
      <c r="H91" s="32"/>
      <c r="I91" s="28"/>
      <c r="J91" s="37"/>
    </row>
    <row r="92" spans="1:10" s="8" customFormat="1" ht="53.25" hidden="1" customHeight="1" x14ac:dyDescent="0.2">
      <c r="A92" s="38"/>
      <c r="B92" s="39"/>
      <c r="C92" s="39"/>
      <c r="D92" s="39"/>
      <c r="E92" s="12" t="s">
        <v>98</v>
      </c>
      <c r="F92" s="36"/>
      <c r="G92" s="28"/>
      <c r="H92" s="32"/>
      <c r="I92" s="28"/>
      <c r="J92" s="37"/>
    </row>
    <row r="93" spans="1:10" s="8" customFormat="1" ht="34.15" hidden="1" customHeight="1" x14ac:dyDescent="0.2">
      <c r="A93" s="38"/>
      <c r="B93" s="39"/>
      <c r="C93" s="39"/>
      <c r="D93" s="39"/>
      <c r="E93" s="12" t="s">
        <v>72</v>
      </c>
      <c r="F93" s="36"/>
      <c r="G93" s="28"/>
      <c r="H93" s="32"/>
      <c r="I93" s="28"/>
      <c r="J93" s="37"/>
    </row>
    <row r="94" spans="1:10" s="20" customFormat="1" ht="32.450000000000003" hidden="1" customHeight="1" x14ac:dyDescent="0.2">
      <c r="A94" s="29" t="s">
        <v>18</v>
      </c>
      <c r="B94" s="30" t="s">
        <v>19</v>
      </c>
      <c r="C94" s="30" t="s">
        <v>20</v>
      </c>
      <c r="D94" s="30" t="s">
        <v>21</v>
      </c>
      <c r="E94" s="30"/>
      <c r="F94" s="16" t="s">
        <v>70</v>
      </c>
      <c r="G94" s="24">
        <f>G95</f>
        <v>0</v>
      </c>
      <c r="H94" s="24">
        <f>H95</f>
        <v>0</v>
      </c>
      <c r="I94" s="24">
        <f>I95</f>
        <v>0</v>
      </c>
      <c r="J94" s="16" t="s">
        <v>70</v>
      </c>
    </row>
    <row r="95" spans="1:10" ht="43.9" hidden="1" customHeight="1" x14ac:dyDescent="0.2">
      <c r="A95" s="25"/>
      <c r="B95" s="26"/>
      <c r="C95" s="26"/>
      <c r="D95" s="26"/>
      <c r="E95" s="26" t="s">
        <v>22</v>
      </c>
      <c r="F95" s="31"/>
      <c r="G95" s="28"/>
      <c r="H95" s="28"/>
      <c r="I95" s="28"/>
      <c r="J95" s="33"/>
    </row>
    <row r="96" spans="1:10" ht="14.25" hidden="1" customHeight="1" x14ac:dyDescent="0.2">
      <c r="A96" s="25"/>
      <c r="B96" s="26"/>
      <c r="C96" s="26"/>
      <c r="D96" s="26"/>
      <c r="E96" s="26"/>
      <c r="F96" s="31"/>
      <c r="G96" s="28"/>
      <c r="H96" s="28"/>
      <c r="I96" s="28"/>
      <c r="J96" s="33"/>
    </row>
    <row r="97" spans="1:10" ht="37.5" hidden="1" customHeight="1" x14ac:dyDescent="0.2">
      <c r="A97" s="29" t="s">
        <v>126</v>
      </c>
      <c r="B97" s="30" t="s">
        <v>127</v>
      </c>
      <c r="C97" s="30" t="s">
        <v>128</v>
      </c>
      <c r="D97" s="30" t="s">
        <v>129</v>
      </c>
      <c r="E97" s="26"/>
      <c r="F97" s="16" t="s">
        <v>70</v>
      </c>
      <c r="G97" s="24">
        <f>G98</f>
        <v>0</v>
      </c>
      <c r="H97" s="24">
        <f>H98</f>
        <v>0</v>
      </c>
      <c r="I97" s="24">
        <f>I98</f>
        <v>0</v>
      </c>
      <c r="J97" s="16" t="s">
        <v>70</v>
      </c>
    </row>
    <row r="98" spans="1:10" ht="76.5" hidden="1" customHeight="1" x14ac:dyDescent="0.2">
      <c r="A98" s="25"/>
      <c r="B98" s="26"/>
      <c r="C98" s="26"/>
      <c r="D98" s="26"/>
      <c r="E98" s="26" t="s">
        <v>152</v>
      </c>
      <c r="F98" s="31">
        <v>2024</v>
      </c>
      <c r="G98" s="28">
        <f>50000-50000</f>
        <v>0</v>
      </c>
      <c r="H98" s="28">
        <f t="shared" ref="H98:I98" si="4">50000-50000</f>
        <v>0</v>
      </c>
      <c r="I98" s="28">
        <f t="shared" si="4"/>
        <v>0</v>
      </c>
      <c r="J98" s="33"/>
    </row>
    <row r="99" spans="1:10" s="3" customFormat="1" ht="33.6" customHeight="1" x14ac:dyDescent="0.2">
      <c r="A99" s="40" t="s">
        <v>29</v>
      </c>
      <c r="B99" s="23"/>
      <c r="C99" s="23"/>
      <c r="D99" s="41" t="s">
        <v>27</v>
      </c>
      <c r="E99" s="23"/>
      <c r="F99" s="13" t="s">
        <v>70</v>
      </c>
      <c r="G99" s="66">
        <f>G100</f>
        <v>100000</v>
      </c>
      <c r="H99" s="66">
        <f>H100</f>
        <v>100000</v>
      </c>
      <c r="I99" s="66">
        <f>I100</f>
        <v>100000</v>
      </c>
      <c r="J99" s="13" t="s">
        <v>70</v>
      </c>
    </row>
    <row r="100" spans="1:10" s="3" customFormat="1" ht="28.5" customHeight="1" x14ac:dyDescent="0.2">
      <c r="A100" s="40" t="s">
        <v>26</v>
      </c>
      <c r="B100" s="23"/>
      <c r="C100" s="23"/>
      <c r="D100" s="41" t="s">
        <v>27</v>
      </c>
      <c r="E100" s="23"/>
      <c r="F100" s="13" t="s">
        <v>70</v>
      </c>
      <c r="G100" s="66">
        <f>G101+G103</f>
        <v>100000</v>
      </c>
      <c r="H100" s="66">
        <f>H101+H103</f>
        <v>100000</v>
      </c>
      <c r="I100" s="66">
        <f>I101+I103</f>
        <v>100000</v>
      </c>
      <c r="J100" s="13" t="s">
        <v>70</v>
      </c>
    </row>
    <row r="101" spans="1:10" s="3" customFormat="1" ht="29.45" hidden="1" customHeight="1" x14ac:dyDescent="0.2">
      <c r="A101" s="42" t="s">
        <v>56</v>
      </c>
      <c r="B101" s="26" t="s">
        <v>57</v>
      </c>
      <c r="C101" s="26" t="s">
        <v>58</v>
      </c>
      <c r="D101" s="26" t="s">
        <v>59</v>
      </c>
      <c r="E101" s="26"/>
      <c r="F101" s="13" t="s">
        <v>70</v>
      </c>
      <c r="G101" s="28"/>
      <c r="H101" s="28"/>
      <c r="I101" s="28"/>
      <c r="J101" s="13" t="s">
        <v>70</v>
      </c>
    </row>
    <row r="102" spans="1:10" s="3" customFormat="1" ht="18.75" hidden="1" x14ac:dyDescent="0.2">
      <c r="A102" s="42"/>
      <c r="B102" s="26"/>
      <c r="C102" s="26"/>
      <c r="D102" s="26"/>
      <c r="E102" s="26" t="s">
        <v>12</v>
      </c>
      <c r="F102" s="27"/>
      <c r="G102" s="28"/>
      <c r="H102" s="13"/>
      <c r="I102" s="28"/>
      <c r="J102" s="13" t="s">
        <v>70</v>
      </c>
    </row>
    <row r="103" spans="1:10" ht="21" customHeight="1" x14ac:dyDescent="0.2">
      <c r="A103" s="42">
        <v>1014030</v>
      </c>
      <c r="B103" s="26" t="s">
        <v>9</v>
      </c>
      <c r="C103" s="26" t="s">
        <v>10</v>
      </c>
      <c r="D103" s="26" t="s">
        <v>11</v>
      </c>
      <c r="E103" s="26"/>
      <c r="F103" s="13" t="s">
        <v>70</v>
      </c>
      <c r="G103" s="55">
        <f>G104</f>
        <v>100000</v>
      </c>
      <c r="H103" s="55">
        <f>H104</f>
        <v>100000</v>
      </c>
      <c r="I103" s="55">
        <f>I104</f>
        <v>100000</v>
      </c>
      <c r="J103" s="13" t="s">
        <v>70</v>
      </c>
    </row>
    <row r="104" spans="1:10" ht="18" customHeight="1" x14ac:dyDescent="0.2">
      <c r="A104" s="42"/>
      <c r="B104" s="26"/>
      <c r="C104" s="26"/>
      <c r="D104" s="26"/>
      <c r="E104" s="26" t="s">
        <v>12</v>
      </c>
      <c r="F104" s="31">
        <v>2025</v>
      </c>
      <c r="G104" s="28">
        <f>100000</f>
        <v>100000</v>
      </c>
      <c r="H104" s="28">
        <f>100000</f>
        <v>100000</v>
      </c>
      <c r="I104" s="28">
        <f>100000</f>
        <v>100000</v>
      </c>
      <c r="J104" s="13" t="s">
        <v>70</v>
      </c>
    </row>
    <row r="105" spans="1:10" ht="27.75" hidden="1" customHeight="1" x14ac:dyDescent="0.2">
      <c r="A105" s="64" t="s">
        <v>130</v>
      </c>
      <c r="B105" s="26"/>
      <c r="C105" s="26"/>
      <c r="D105" s="63" t="s">
        <v>132</v>
      </c>
      <c r="E105" s="26"/>
      <c r="F105" s="16" t="s">
        <v>70</v>
      </c>
      <c r="G105" s="55">
        <f>G106</f>
        <v>0</v>
      </c>
      <c r="H105" s="55">
        <f t="shared" ref="H105:I106" si="5">H106</f>
        <v>0</v>
      </c>
      <c r="I105" s="55">
        <f t="shared" si="5"/>
        <v>0</v>
      </c>
      <c r="J105" s="16" t="s">
        <v>70</v>
      </c>
    </row>
    <row r="106" spans="1:10" ht="27.75" hidden="1" customHeight="1" x14ac:dyDescent="0.2">
      <c r="A106" s="64" t="s">
        <v>131</v>
      </c>
      <c r="B106" s="26"/>
      <c r="C106" s="26"/>
      <c r="D106" s="63" t="s">
        <v>132</v>
      </c>
      <c r="E106" s="26"/>
      <c r="F106" s="16" t="s">
        <v>70</v>
      </c>
      <c r="G106" s="55">
        <f>G107</f>
        <v>0</v>
      </c>
      <c r="H106" s="55">
        <f t="shared" si="5"/>
        <v>0</v>
      </c>
      <c r="I106" s="55">
        <f t="shared" si="5"/>
        <v>0</v>
      </c>
      <c r="J106" s="16" t="s">
        <v>70</v>
      </c>
    </row>
    <row r="107" spans="1:10" ht="45" hidden="1" customHeight="1" x14ac:dyDescent="0.2">
      <c r="A107" s="51" t="s">
        <v>134</v>
      </c>
      <c r="B107" s="51" t="s">
        <v>135</v>
      </c>
      <c r="C107" s="52" t="s">
        <v>136</v>
      </c>
      <c r="D107" s="52" t="s">
        <v>137</v>
      </c>
      <c r="E107" s="26" t="s">
        <v>133</v>
      </c>
      <c r="F107" s="31">
        <v>2024</v>
      </c>
      <c r="G107" s="28"/>
      <c r="H107" s="28"/>
      <c r="I107" s="28"/>
      <c r="J107" s="37">
        <v>100</v>
      </c>
    </row>
    <row r="108" spans="1:10" s="8" customFormat="1" ht="23.25" customHeight="1" x14ac:dyDescent="0.2">
      <c r="A108" s="43" t="s">
        <v>24</v>
      </c>
      <c r="B108" s="43" t="s">
        <v>24</v>
      </c>
      <c r="C108" s="43" t="s">
        <v>24</v>
      </c>
      <c r="D108" s="44" t="s">
        <v>23</v>
      </c>
      <c r="E108" s="44" t="s">
        <v>24</v>
      </c>
      <c r="F108" s="43" t="s">
        <v>24</v>
      </c>
      <c r="G108" s="24">
        <f>G13+G99+G105</f>
        <v>90568119</v>
      </c>
      <c r="H108" s="24">
        <f>H13+H99+H105</f>
        <v>90568119</v>
      </c>
      <c r="I108" s="24">
        <f>I13+I99+I105</f>
        <v>51600000</v>
      </c>
      <c r="J108" s="45" t="s">
        <v>24</v>
      </c>
    </row>
    <row r="109" spans="1:10" x14ac:dyDescent="0.2">
      <c r="H109" s="68"/>
      <c r="I109" s="69"/>
      <c r="J109" s="50"/>
    </row>
    <row r="110" spans="1:10" x14ac:dyDescent="0.2">
      <c r="H110" s="68"/>
      <c r="I110" s="70"/>
      <c r="J110" s="50"/>
    </row>
    <row r="111" spans="1:10" ht="15.75" customHeight="1" x14ac:dyDescent="0.3">
      <c r="A111" s="65" t="s">
        <v>25</v>
      </c>
      <c r="B111" s="74"/>
      <c r="C111" s="5"/>
      <c r="D111" s="5"/>
      <c r="E111" s="74"/>
      <c r="F111" s="5"/>
      <c r="G111" s="5"/>
      <c r="I111" s="77" t="s">
        <v>73</v>
      </c>
      <c r="J111" s="77"/>
    </row>
    <row r="113" spans="9:9" x14ac:dyDescent="0.2">
      <c r="I113" s="72"/>
    </row>
    <row r="114" spans="9:9" x14ac:dyDescent="0.2">
      <c r="I114" s="50"/>
    </row>
  </sheetData>
  <mergeCells count="6">
    <mergeCell ref="I111:J111"/>
    <mergeCell ref="H2:K2"/>
    <mergeCell ref="H3:K3"/>
    <mergeCell ref="A5:J5"/>
    <mergeCell ref="A6:J6"/>
    <mergeCell ref="A8:J8"/>
  </mergeCells>
  <pageMargins left="0.19685039370078741" right="0.19685039370078741" top="0.59055118110236227" bottom="0.19685039370078741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ПОЧАТКОВИЙ</vt:lpstr>
      <vt:lpstr>ПОЧАТКОВИЙ!Заголовки_для_друку</vt:lpstr>
      <vt:lpstr>ПОЧАТКОВИЙ!Область_друку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Користувач</cp:lastModifiedBy>
  <cp:lastPrinted>2024-12-20T12:48:22Z</cp:lastPrinted>
  <dcterms:created xsi:type="dcterms:W3CDTF">2020-12-26T15:17:05Z</dcterms:created>
  <dcterms:modified xsi:type="dcterms:W3CDTF">2024-12-31T08:02:58Z</dcterms:modified>
</cp:coreProperties>
</file>