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vukon 01.07.2019" sheetId="1" r:id="rId1"/>
    <sheet name="analiz vukon 2018-2019" sheetId="2" r:id="rId2"/>
  </sheets>
  <definedNames>
    <definedName name="Data" localSheetId="1">'analiz vukon 2018-2019'!$A$10:$U$107</definedName>
    <definedName name="Data" localSheetId="0">'vukon 01.07.2019'!$A$10:$U$107</definedName>
    <definedName name="Data">#REF!</definedName>
    <definedName name="Date" localSheetId="1">'analiz vukon 2018-2019'!$A$2</definedName>
    <definedName name="Date" localSheetId="0">'vukon 01.07.2019'!$A$2</definedName>
    <definedName name="Date">#REF!</definedName>
    <definedName name="Date1" localSheetId="1">'analiz vukon 2018-2019'!$A$5</definedName>
    <definedName name="Date1" localSheetId="0">'vukon 01.07.2019'!$A$5</definedName>
    <definedName name="Date1">#REF!</definedName>
    <definedName name="EXCEL_VER">10</definedName>
    <definedName name="PRINT_DATE">"23.07.2018 11:33:02"</definedName>
    <definedName name="PRINTER">"Eксель_Імпорт (XlRpt)  ДержКазначейство ЦА, Копичко Олександр"</definedName>
    <definedName name="REP_CREATOR">"0300-YarynjukR"</definedName>
    <definedName name="SignB" localSheetId="1">'analiz vukon 2018-2019'!#REF!</definedName>
    <definedName name="SignB" localSheetId="0">'vukon 01.07.2019'!#REF!</definedName>
    <definedName name="SignB">#REF!</definedName>
    <definedName name="SignD" localSheetId="1">'analiz vukon 2018-2019'!#REF!</definedName>
    <definedName name="SignD" localSheetId="0">'vukon 01.07.2019'!#REF!</definedName>
    <definedName name="SignD">#REF!</definedName>
    <definedName name="_xlnm.Print_Titles" localSheetId="1">'analiz vukon 2018-2019'!$6:$8</definedName>
    <definedName name="_xlnm.Print_Titles" localSheetId="0">'vukon 01.07.2019'!$6:$8</definedName>
    <definedName name="_xlnm.Print_Area" localSheetId="1">'analiz vukon 2018-2019'!$A$1:$M$185</definedName>
    <definedName name="_xlnm.Print_Area" localSheetId="0">'vukon 01.07.2019'!$A$1:$I$230</definedName>
  </definedNames>
  <calcPr fullCalcOnLoad="1"/>
</workbook>
</file>

<file path=xl/sharedStrings.xml><?xml version="1.0" encoding="utf-8"?>
<sst xmlns="http://schemas.openxmlformats.org/spreadsheetml/2006/main" count="965" uniqueCount="401">
  <si>
    <t xml:space="preserve">Затверджено розписом на рік з урахуванням змін </t>
  </si>
  <si>
    <t xml:space="preserve">Виконано з початку року </t>
  </si>
  <si>
    <t>(гривень)</t>
  </si>
  <si>
    <t>ДОХОДИ</t>
  </si>
  <si>
    <t>ВИДАТКИ</t>
  </si>
  <si>
    <t>КРЕДИТУВАННЯ</t>
  </si>
  <si>
    <t>ФІНАНСУВАННЯ</t>
  </si>
  <si>
    <t xml:space="preserve">Найменування </t>
  </si>
  <si>
    <t>Загальний фонд</t>
  </si>
  <si>
    <t>Спеціальний фонд</t>
  </si>
  <si>
    <t>Разом</t>
  </si>
  <si>
    <t>Податкові надходження:</t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</si>
  <si>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</si>
  <si>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</si>
  <si>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</si>
  <si>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</si>
  <si>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</si>
  <si>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</si>
  <si>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</si>
  <si>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</si>
  <si>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</si>
  <si>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</si>
  <si>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</si>
  <si>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</si>
  <si>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</si>
  <si>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</si>
  <si>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</si>
  <si>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Інші податки та збори </t>
  </si>
  <si>
    <t>19000000</t>
  </si>
  <si>
    <t>Екологічний податок </t>
  </si>
  <si>
    <t>19010000</t>
  </si>
  <si>
    <t>Надходження від викидів забруднюючих речовин в атмосферне повітря стаціонарними джерелами забруднення </t>
  </si>
  <si>
    <t>19010100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</si>
  <si>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</si>
  <si>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</si>
  <si>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</si>
  <si>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</si>
  <si>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</si>
  <si>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</si>
  <si>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</si>
  <si>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</si>
  <si>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</si>
  <si>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</si>
  <si>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</si>
  <si>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</si>
  <si>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</si>
  <si>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22130000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</si>
  <si>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</si>
  <si>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</si>
  <si>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</si>
  <si>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</si>
  <si>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</si>
  <si>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</si>
  <si>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</si>
  <si>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</si>
  <si>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</si>
  <si>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</si>
  <si>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</si>
  <si>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</si>
  <si>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</si>
  <si>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</t>
  </si>
  <si>
    <t>25010300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</si>
  <si>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</si>
  <si>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</si>
  <si>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</si>
  <si>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</si>
  <si>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25020200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</si>
  <si>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</si>
  <si>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</si>
  <si>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</si>
  <si>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</si>
  <si>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</si>
  <si>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</si>
  <si>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Субвенції з державного бюджету місцевим бюджетам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</si>
  <si>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</si>
  <si>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</si>
  <si>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</si>
  <si>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</si>
  <si>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</si>
  <si>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</si>
  <si>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</si>
  <si>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</si>
  <si>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</si>
  <si>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</si>
  <si>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</si>
  <si>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Інші субвенції з місцевого бюджету</t>
  </si>
  <si>
    <t>41053900</t>
  </si>
  <si>
    <t>Усього</t>
  </si>
  <si>
    <t>90010300</t>
  </si>
  <si>
    <t>Державне управлiння</t>
  </si>
  <si>
    <t>0100</t>
  </si>
  <si>
    <t>9102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</si>
  <si>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</si>
  <si>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</si>
  <si>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Освiта</t>
  </si>
  <si>
    <t>1000</t>
  </si>
  <si>
    <t>Забезпечення діяльності інших закладів у сфері освіти</t>
  </si>
  <si>
    <t>1161</t>
  </si>
  <si>
    <t>3000</t>
  </si>
  <si>
    <t>1010</t>
  </si>
  <si>
    <t>1020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</si>
  <si>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</si>
  <si>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</si>
  <si>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</si>
  <si>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</si>
  <si>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</si>
  <si>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</si>
  <si>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Забезпечення діяльності бібліотек</t>
  </si>
  <si>
    <t>4030</t>
  </si>
  <si>
    <t>Інші заходи в галузі культури і мистецтва</t>
  </si>
  <si>
    <t>4082</t>
  </si>
  <si>
    <t>Фiзична культура i спорт</t>
  </si>
  <si>
    <t>5000</t>
  </si>
  <si>
    <t>5061</t>
  </si>
  <si>
    <t>Житлово-комунальне господарство</t>
  </si>
  <si>
    <t>6000</t>
  </si>
  <si>
    <t>Організація благоустрою населених пунктів</t>
  </si>
  <si>
    <t>6030</t>
  </si>
  <si>
    <t>Економічна діяльність</t>
  </si>
  <si>
    <t>7000</t>
  </si>
  <si>
    <t>Сільське, лісове, рибне господарство та мисливство</t>
  </si>
  <si>
    <t>7100</t>
  </si>
  <si>
    <t>Реалізація програм в галузі сільського господарства</t>
  </si>
  <si>
    <t>7110</t>
  </si>
  <si>
    <t>Будівництво та регіональний розвиток</t>
  </si>
  <si>
    <t>7300</t>
  </si>
  <si>
    <t>7322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</si>
  <si>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</si>
  <si>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</si>
  <si>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</si>
  <si>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</si>
  <si>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Інші програми та заходи, пов'язані з економічною діяльністю</t>
  </si>
  <si>
    <t>7600</t>
  </si>
  <si>
    <t>Внески до статутного капіталу суб’єктів господарювання</t>
  </si>
  <si>
    <t>7670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</si>
  <si>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</si>
  <si>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</si>
  <si>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</si>
  <si>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</si>
  <si>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Інша діяльність</t>
  </si>
  <si>
    <t>8000</t>
  </si>
  <si>
    <t>Охорона навколишнього природного середовища</t>
  </si>
  <si>
    <t>8300</t>
  </si>
  <si>
    <t>Природоохоронні заходи за рахунок цільових фондів</t>
  </si>
  <si>
    <t>8340</t>
  </si>
  <si>
    <t>Резервний фонд</t>
  </si>
  <si>
    <t>8700</t>
  </si>
  <si>
    <t>Усього видатків без урахування міжбюджетних трансфертів</t>
  </si>
  <si>
    <t>900201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</si>
  <si>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</si>
  <si>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</si>
  <si>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</si>
  <si>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</si>
  <si>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9410</t>
  </si>
  <si>
    <t>9700</t>
  </si>
  <si>
    <t>9770</t>
  </si>
  <si>
    <t>900203</t>
  </si>
  <si>
    <t>Кредитування</t>
  </si>
  <si>
    <t>8800</t>
  </si>
  <si>
    <t>Надання кредиту</t>
  </si>
  <si>
    <t>Довгострокові кредити індивідуальним забудовникам житла на селі  та їх повернення</t>
  </si>
  <si>
    <t>8830</t>
  </si>
  <si>
    <t>8831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</si>
  <si>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</si>
  <si>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</si>
  <si>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</si>
  <si>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</si>
  <si>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</si>
  <si>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</si>
  <si>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</si>
  <si>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</si>
  <si>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</si>
  <si>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</si>
  <si>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</si>
  <si>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</si>
  <si>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</si>
  <si>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На кінець періоду</t>
  </si>
  <si>
    <t>205200</t>
  </si>
  <si>
    <t>Інші розрахунки*</t>
  </si>
  <si>
    <t>205300</t>
  </si>
  <si>
    <t>Інші розрахунки**</t>
  </si>
  <si>
    <t>205300*</t>
  </si>
  <si>
    <t>205340</t>
  </si>
  <si>
    <t>205340*</t>
  </si>
  <si>
    <t>206100</t>
  </si>
  <si>
    <t>Повернення бюджетних коштів з депозитів</t>
  </si>
  <si>
    <t>206110</t>
  </si>
  <si>
    <t>Розміщення бюджетних коштів на депозитах, придбання цінних паперів</t>
  </si>
  <si>
    <t>206200</t>
  </si>
  <si>
    <t>Розміщення бюджетних коштів на депозитах</t>
  </si>
  <si>
    <t>206210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</si>
  <si>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</si>
  <si>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</si>
  <si>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</si>
  <si>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</si>
  <si>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208100</t>
  </si>
  <si>
    <t>208200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</si>
  <si>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</si>
  <si>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</si>
  <si>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</si>
  <si>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</si>
  <si>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</si>
  <si>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</si>
  <si>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</si>
  <si>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</si>
  <si>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</si>
  <si>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</si>
  <si>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</si>
  <si>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</si>
  <si>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601100</t>
  </si>
  <si>
    <t>601110</t>
  </si>
  <si>
    <t>601200</t>
  </si>
  <si>
    <t>601210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</si>
  <si>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</si>
  <si>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</si>
  <si>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</si>
  <si>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</si>
  <si>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</si>
  <si>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</si>
  <si>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</t>
  </si>
  <si>
    <t>602300*</t>
  </si>
  <si>
    <t>602304</t>
  </si>
  <si>
    <t>602304*</t>
  </si>
  <si>
    <t>602400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</si>
  <si>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</si>
  <si>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</si>
  <si>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</si>
  <si>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</si>
  <si>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24170000</t>
  </si>
  <si>
    <t>Надходження коштів пайової участі у розвитку інфраструктури населеного пункту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</si>
  <si>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</si>
  <si>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</si>
  <si>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</si>
  <si>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</si>
  <si>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</si>
  <si>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</si>
  <si>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</t>
  </si>
  <si>
    <t>Податок на майно</t>
  </si>
  <si>
    <t>Земельний податок з юридичних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</si>
  <si>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</si>
  <si>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</si>
  <si>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</si>
  <si>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</si>
  <si>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</si>
  <si>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21080000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</si>
  <si>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</si>
  <si>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</si>
  <si>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21081100</t>
  </si>
  <si>
    <t>21081500</t>
  </si>
  <si>
    <t>22012500</t>
  </si>
  <si>
    <t>22090000</t>
  </si>
  <si>
    <t>22090100</t>
  </si>
  <si>
    <t>Плата за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</si>
  <si>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</si>
  <si>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41033200</t>
  </si>
  <si>
    <t>41040000</t>
  </si>
  <si>
    <t>41040200</t>
  </si>
  <si>
    <t>41051100</t>
  </si>
  <si>
    <t>41051200</t>
  </si>
  <si>
    <t>41051400</t>
  </si>
  <si>
    <t>Дотації з місцевих бюджетів іншим місцевим бюджетам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</si>
  <si>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</si>
  <si>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</si>
  <si>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</si>
  <si>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</si>
  <si>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4060</t>
  </si>
  <si>
    <t>Забезпечення діяльності палаців i будинків культури, клубів, центрів дозвілля та iнших клубних закладів</t>
  </si>
  <si>
    <t>5041</t>
  </si>
  <si>
    <t>Утримання та фінансова підтримка спортивних споруд</t>
  </si>
  <si>
    <t>6084</t>
  </si>
  <si>
    <t>7130</t>
  </si>
  <si>
    <t>7370</t>
  </si>
  <si>
    <t>7362</t>
  </si>
  <si>
    <t>Реалізація інших заходів щодо соціально-економічного розвитку територій</t>
  </si>
  <si>
    <t>Заходи із запобігання та ліквідації надзвичайних ситуацій та наслідків стихійного лиха</t>
  </si>
  <si>
    <t>8110</t>
  </si>
  <si>
    <t>Реверсна дотація </t>
  </si>
  <si>
    <t>9110</t>
  </si>
  <si>
    <t>6013</t>
  </si>
  <si>
    <t>Забезпечення діяльності водопровідно-каналізаційного господарства</t>
  </si>
  <si>
    <t>7350</t>
  </si>
  <si>
    <t>Розроблення схем планування та забудови територій (містобудівної документації)</t>
  </si>
  <si>
    <t>8330</t>
  </si>
  <si>
    <t>Інша діяльність у сфері екології та охорони природних ресурсів</t>
  </si>
  <si>
    <t>3133</t>
  </si>
  <si>
    <t>Інші заходи та заклади молодіжної політики</t>
  </si>
  <si>
    <t>9730</t>
  </si>
  <si>
    <t>14000000</t>
  </si>
  <si>
    <t>14020000</t>
  </si>
  <si>
    <t>14021900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</si>
  <si>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</si>
  <si>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</si>
  <si>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</si>
  <si>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</si>
  <si>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18000000</t>
  </si>
  <si>
    <t>18010000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</si>
  <si>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</si>
  <si>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</si>
  <si>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</si>
  <si>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</si>
  <si>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</si>
  <si>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</si>
  <si>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</si>
  <si>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</si>
  <si>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</si>
  <si>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</si>
  <si>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</si>
  <si>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</si>
  <si>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</si>
  <si>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18011000</t>
  </si>
  <si>
    <t>18011100</t>
  </si>
  <si>
    <t>18050000</t>
  </si>
  <si>
    <t>18050300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</si>
  <si>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</si>
  <si>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</si>
  <si>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</si>
  <si>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надходження</t>
  </si>
  <si>
    <t>Державне мито</t>
  </si>
  <si>
    <t>Надходження бюджетних установ від реалізації в установленому порядку майна (крім нерухомого майна)</t>
  </si>
  <si>
    <t>25010400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</si>
  <si>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</si>
  <si>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Доходи від операцій з капіталом  </t>
  </si>
  <si>
    <t>30000000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</si>
  <si>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</si>
  <si>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</si>
  <si>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</si>
  <si>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</si>
  <si>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</si>
  <si>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</si>
  <si>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50000000</t>
  </si>
  <si>
    <t>50110000</t>
  </si>
  <si>
    <t>Субвенція з державного бюджету місцевим бюджетам на формування інфраструктури об'єднаних територіальних громад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</si>
  <si>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</si>
  <si>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</si>
  <si>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41050900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</si>
  <si>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</si>
  <si>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</si>
  <si>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</si>
  <si>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2000</t>
  </si>
  <si>
    <t>Поточні видатки</t>
  </si>
  <si>
    <t>2111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</si>
  <si>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</si>
  <si>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</si>
  <si>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</si>
  <si>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</si>
  <si>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</si>
  <si>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</si>
  <si>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1160</t>
  </si>
  <si>
    <t>Інші програми, заклади та заходи у сфері освіти</t>
  </si>
  <si>
    <t>Охорона здоров'я</t>
  </si>
  <si>
    <t>2600</t>
  </si>
  <si>
    <t>Поточні трансферти</t>
  </si>
  <si>
    <t>2610</t>
  </si>
  <si>
    <t>Первинна медична допомога населенню, що надається центрами первинної медичної (медико-санітарної) допомоги</t>
  </si>
  <si>
    <t>Соцiальний захист та соцiальне забезпечення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</si>
  <si>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</si>
  <si>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6010</t>
  </si>
  <si>
    <t>Утримання та ефективна експлуатація об’єктів житлово-комунального господарства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</si>
  <si>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</si>
  <si>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</si>
  <si>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</si>
  <si>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Здійснення  заходів із землеустрою</t>
  </si>
  <si>
    <t>Будівництво медичних установ та закладів</t>
  </si>
  <si>
    <t>Виконання інвестиційних проектів в рамках формування інфраструктури об'єднаних територіальних громад</t>
  </si>
  <si>
    <t>7460</t>
  </si>
  <si>
    <t>Утримання та розвиток автомобільних доріг та дорожньої інфраструктури</t>
  </si>
  <si>
    <t>8100</t>
  </si>
  <si>
    <t>Захист населення і територій від надзвичайних ситуацій техногенного та природного характеру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</si>
  <si>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</si>
  <si>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</si>
  <si>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</si>
  <si>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Повернення бюджетних коштів з депозитів, надходження внаслідок продажу/ пред'явлення цінних паперів</t>
  </si>
  <si>
    <t xml:space="preserve">Виконання бюджету Боратинської об'єднаної територіальної громади 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</si>
  <si>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</si>
  <si>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</si>
  <si>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</si>
  <si>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</si>
  <si>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1162</t>
  </si>
  <si>
    <t>Інші програми та заходи у сфері освіти</t>
  </si>
  <si>
    <t>Виконано за звітний період 2018 року</t>
  </si>
  <si>
    <t>Виконано за звітний період 2019 року</t>
  </si>
  <si>
    <t>за січень - червень 2018- 2019 років</t>
  </si>
  <si>
    <t>за січень - червень 2019 року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</si>
  <si>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</si>
  <si>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24062200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</si>
  <si>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</si>
  <si>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41054300</t>
  </si>
  <si>
    <t>Надходження від скидів забруднюючих речовин безпосередньо у водні об`єкти </t>
  </si>
  <si>
    <t>19010200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</si>
  <si>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</si>
  <si>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</si>
  <si>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</si>
  <si>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41052600</t>
  </si>
  <si>
    <t>Гранти (дарунки), що надійшли до бюджетів усіх рівнів  </t>
  </si>
  <si>
    <t>Повернення кредиту</t>
  </si>
  <si>
    <t>8832</t>
  </si>
  <si>
    <t>відхилення</t>
  </si>
  <si>
    <t>2019 до 2018, грн</t>
  </si>
  <si>
    <t>2019 до 2018, %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</si>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</sst>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₽&quot;;\-#,##0\ &quot;₽&quot;"/>
    <numFmt numFmtId="197" formatCode="#,##0\ &quot;₽&quot;;[Red]\-#,##0\ &quot;₽&quot;"/>
    <numFmt numFmtId="198" formatCode="#,##0.00\ &quot;₽&quot;;\-#,##0.00\ &quot;₽&quot;"/>
    <numFmt numFmtId="199" formatCode="#,##0.00\ &quot;₽&quot;;[Red]\-#,##0.00\ &quot;₽&quot;"/>
    <numFmt numFmtId="200" formatCode="_-* #,##0\ &quot;₽&quot;_-;\-* #,##0\ &quot;₽&quot;_-;_-* &quot;-&quot;\ &quot;₽&quot;_-;_-@_-"/>
    <numFmt numFmtId="201" formatCode="_-* #,##0\ _₽_-;\-* #,##0\ _₽_-;_-* &quot;-&quot;\ _₽_-;_-@_-"/>
    <numFmt numFmtId="202" formatCode="_-* #,##0.00\ &quot;₽&quot;_-;\-* #,##0.00\ &quot;₽&quot;_-;_-* &quot;-&quot;??\ &quot;₽&quot;_-;_-@_-"/>
    <numFmt numFmtId="203" formatCode="_-* #,##0.00\ _₽_-;\-* #,##0.00\ _₽_-;_-* &quot;-&quot;??\ _₽_-;_-@_-"/>
    <numFmt numFmtId="204" formatCode="0.0"/>
    <numFmt numFmtId="205" formatCode="#0.00"/>
    <numFmt numFmtId="206" formatCode="#,##0.000"/>
    <numFmt numFmtId="207" formatCode="#,##0.0000"/>
    <numFmt numFmtId="208" formatCode="#,##0.0"/>
    <numFmt numFmtId="209" formatCode="0.0000000"/>
    <numFmt numFmtId="210" formatCode="0.00000000"/>
    <numFmt numFmtId="211" formatCode="0.000000"/>
    <numFmt numFmtId="212" formatCode="0.00000"/>
    <numFmt numFmtId="213" formatCode="0.0000"/>
    <numFmt numFmtId="214" formatCode="0.00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8" fillId="39" borderId="1" applyNumberFormat="0" applyAlignment="0" applyProtection="0"/>
    <xf numFmtId="0" fontId="3" fillId="3" borderId="2" applyNumberFormat="0" applyAlignment="0" applyProtection="0"/>
    <xf numFmtId="9" fontId="0" fillId="0" borderId="0" applyFont="0" applyFill="0" applyBorder="0" applyAlignment="0" applyProtection="0"/>
    <xf numFmtId="0" fontId="4" fillId="2" borderId="3" applyNumberFormat="0" applyAlignment="0" applyProtection="0"/>
    <xf numFmtId="0" fontId="5" fillId="2" borderId="2" applyNumberFormat="0" applyAlignment="0" applyProtection="0"/>
    <xf numFmtId="0" fontId="49" fillId="40" borderId="0" applyNumberFormat="0" applyBorder="0" applyAlignment="0" applyProtection="0"/>
    <xf numFmtId="0" fontId="5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46" fillId="0" borderId="0">
      <alignment/>
      <protection/>
    </xf>
    <xf numFmtId="0" fontId="54" fillId="0" borderId="7" applyNumberFormat="0" applyFill="0" applyAlignment="0" applyProtection="0"/>
    <xf numFmtId="0" fontId="6" fillId="0" borderId="8" applyNumberFormat="0" applyFill="0" applyAlignment="0" applyProtection="0"/>
    <xf numFmtId="0" fontId="55" fillId="41" borderId="9" applyNumberFormat="0" applyAlignment="0" applyProtection="0"/>
    <xf numFmtId="0" fontId="7" fillId="42" borderId="10" applyNumberFormat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9" fillId="14" borderId="0" applyNumberFormat="0" applyBorder="0" applyAlignment="0" applyProtection="0"/>
    <xf numFmtId="0" fontId="58" fillId="44" borderId="1" applyNumberFormat="0" applyAlignment="0" applyProtection="0"/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11" fillId="45" borderId="0" applyNumberFormat="0" applyBorder="0" applyAlignment="0" applyProtection="0"/>
    <xf numFmtId="0" fontId="61" fillId="4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12" applyNumberFormat="0" applyAlignment="0" applyProtection="0"/>
    <xf numFmtId="0" fontId="0" fillId="47" borderId="13" applyNumberFormat="0" applyFont="0" applyAlignment="0" applyProtection="0"/>
    <xf numFmtId="0" fontId="62" fillId="44" borderId="14" applyNumberFormat="0" applyAlignment="0" applyProtection="0"/>
    <xf numFmtId="0" fontId="4" fillId="2" borderId="3" applyNumberFormat="0" applyAlignment="0" applyProtection="0"/>
    <xf numFmtId="0" fontId="1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5" fillId="48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0" fillId="0" borderId="0" xfId="86">
      <alignment/>
      <protection/>
    </xf>
    <xf numFmtId="4" fontId="10" fillId="0" borderId="0" xfId="86" applyNumberFormat="1">
      <alignment/>
      <protection/>
    </xf>
    <xf numFmtId="1" fontId="10" fillId="0" borderId="0" xfId="86" applyNumberFormat="1" applyAlignment="1">
      <alignment horizontal="center"/>
      <protection/>
    </xf>
    <xf numFmtId="0" fontId="10" fillId="0" borderId="0" xfId="86" applyAlignment="1">
      <alignment/>
      <protection/>
    </xf>
    <xf numFmtId="0" fontId="10" fillId="0" borderId="0" xfId="86" applyAlignment="1">
      <alignment horizontal="left"/>
      <protection/>
    </xf>
    <xf numFmtId="49" fontId="10" fillId="0" borderId="0" xfId="86" applyNumberFormat="1" applyAlignment="1">
      <alignment horizontal="center"/>
      <protection/>
    </xf>
    <xf numFmtId="4" fontId="10" fillId="0" borderId="0" xfId="86" applyNumberFormat="1" applyAlignment="1">
      <alignment horizontal="right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49" fontId="20" fillId="0" borderId="16" xfId="86" applyNumberFormat="1" applyFont="1" applyFill="1" applyBorder="1" applyAlignment="1">
      <alignment horizontal="center" wrapText="1"/>
      <protection/>
    </xf>
    <xf numFmtId="0" fontId="20" fillId="0" borderId="16" xfId="86" applyFont="1" applyFill="1" applyBorder="1" applyAlignment="1">
      <alignment horizontal="center" wrapText="1"/>
      <protection/>
    </xf>
    <xf numFmtId="205" fontId="21" fillId="0" borderId="17" xfId="76" applyNumberFormat="1" applyFont="1" applyBorder="1">
      <alignment/>
      <protection/>
    </xf>
    <xf numFmtId="4" fontId="18" fillId="0" borderId="16" xfId="86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16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0" borderId="16" xfId="0" applyFont="1" applyFill="1" applyBorder="1" applyAlignment="1">
      <alignment horizontal="justify" vertical="top" wrapText="1"/>
    </xf>
    <xf numFmtId="49" fontId="20" fillId="0" borderId="16" xfId="0" applyNumberFormat="1" applyFont="1" applyFill="1" applyBorder="1" applyAlignment="1" applyProtection="1">
      <alignment horizontal="center" vertical="top" wrapText="1"/>
      <protection/>
    </xf>
    <xf numFmtId="4" fontId="20" fillId="0" borderId="16" xfId="0" applyNumberFormat="1" applyFont="1" applyFill="1" applyBorder="1" applyAlignment="1">
      <alignment horizontal="right" vertical="top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6" xfId="0" applyFont="1" applyFill="1" applyBorder="1" applyAlignment="1" applyProtection="1">
      <alignment horizontal="left" vertical="top" wrapText="1"/>
      <protection hidden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18" fillId="0" borderId="16" xfId="0" applyFont="1" applyFill="1" applyBorder="1" applyAlignment="1">
      <alignment horizontal="justify" vertical="top" wrapText="1"/>
    </xf>
    <xf numFmtId="49" fontId="18" fillId="0" borderId="16" xfId="0" applyNumberFormat="1" applyFont="1" applyFill="1" applyBorder="1" applyAlignment="1" applyProtection="1">
      <alignment horizontal="center" vertical="top" wrapText="1"/>
      <protection/>
    </xf>
    <xf numFmtId="4" fontId="18" fillId="0" borderId="16" xfId="0" applyNumberFormat="1" applyFont="1" applyFill="1" applyBorder="1" applyAlignment="1">
      <alignment horizontal="right" vertical="top" wrapText="1"/>
    </xf>
    <xf numFmtId="49" fontId="20" fillId="0" borderId="16" xfId="0" applyNumberFormat="1" applyFont="1" applyFill="1" applyBorder="1" applyAlignment="1">
      <alignment horizontal="center" vertical="top" wrapText="1"/>
    </xf>
    <xf numFmtId="2" fontId="20" fillId="0" borderId="16" xfId="0" applyNumberFormat="1" applyFont="1" applyFill="1" applyBorder="1" applyAlignment="1" applyProtection="1">
      <alignment horizontal="right" vertical="top"/>
      <protection/>
    </xf>
    <xf numFmtId="49" fontId="18" fillId="0" borderId="16" xfId="0" applyNumberFormat="1" applyFont="1" applyFill="1" applyBorder="1" applyAlignment="1">
      <alignment horizontal="center" vertical="top" wrapText="1"/>
    </xf>
    <xf numFmtId="2" fontId="18" fillId="0" borderId="17" xfId="0" applyNumberFormat="1" applyFont="1" applyFill="1" applyBorder="1" applyAlignment="1" applyProtection="1">
      <alignment horizontal="right" vertical="top"/>
      <protection/>
    </xf>
    <xf numFmtId="49" fontId="18" fillId="0" borderId="16" xfId="0" applyNumberFormat="1" applyFont="1" applyFill="1" applyBorder="1" applyAlignment="1" applyProtection="1">
      <alignment horizontal="center" vertical="top"/>
      <protection hidden="1"/>
    </xf>
    <xf numFmtId="49" fontId="20" fillId="0" borderId="16" xfId="0" applyNumberFormat="1" applyFont="1" applyFill="1" applyBorder="1" applyAlignment="1" applyProtection="1">
      <alignment horizontal="center" vertical="top"/>
      <protection hidden="1"/>
    </xf>
    <xf numFmtId="0" fontId="22" fillId="0" borderId="0" xfId="0" applyFont="1" applyFill="1" applyAlignment="1">
      <alignment vertical="top"/>
    </xf>
    <xf numFmtId="0" fontId="23" fillId="0" borderId="0" xfId="0" applyFont="1" applyFill="1" applyBorder="1" applyAlignment="1">
      <alignment horizontal="left" wrapText="1"/>
    </xf>
    <xf numFmtId="205" fontId="21" fillId="0" borderId="18" xfId="76" applyNumberFormat="1" applyFont="1" applyBorder="1">
      <alignment/>
      <protection/>
    </xf>
    <xf numFmtId="4" fontId="18" fillId="0" borderId="17" xfId="86" applyNumberFormat="1" applyFont="1" applyFill="1" applyBorder="1" applyAlignment="1" applyProtection="1">
      <alignment horizontal="right"/>
      <protection/>
    </xf>
    <xf numFmtId="1" fontId="20" fillId="0" borderId="16" xfId="86" applyNumberFormat="1" applyFont="1" applyFill="1" applyBorder="1" applyAlignment="1" applyProtection="1">
      <alignment horizontal="center" vertical="center"/>
      <protection/>
    </xf>
    <xf numFmtId="1" fontId="18" fillId="0" borderId="19" xfId="86" applyNumberFormat="1" applyFont="1" applyFill="1" applyBorder="1" applyAlignment="1" applyProtection="1">
      <alignment horizontal="center" vertical="center"/>
      <protection/>
    </xf>
    <xf numFmtId="1" fontId="18" fillId="0" borderId="20" xfId="86" applyNumberFormat="1" applyFont="1" applyFill="1" applyBorder="1" applyAlignment="1" applyProtection="1">
      <alignment horizontal="center" vertical="center"/>
      <protection/>
    </xf>
    <xf numFmtId="1" fontId="18" fillId="0" borderId="16" xfId="86" applyNumberFormat="1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>
      <alignment horizontal="left" vertical="top" wrapText="1"/>
    </xf>
    <xf numFmtId="49" fontId="20" fillId="0" borderId="16" xfId="0" applyNumberFormat="1" applyFont="1" applyFill="1" applyBorder="1" applyAlignment="1">
      <alignment horizontal="center" vertical="top"/>
    </xf>
    <xf numFmtId="4" fontId="20" fillId="0" borderId="21" xfId="0" applyNumberFormat="1" applyFont="1" applyFill="1" applyBorder="1" applyAlignment="1" applyProtection="1">
      <alignment horizontal="right" vertical="top"/>
      <protection/>
    </xf>
    <xf numFmtId="0" fontId="18" fillId="0" borderId="16" xfId="0" applyFont="1" applyFill="1" applyBorder="1" applyAlignment="1">
      <alignment horizontal="left" vertical="top" wrapText="1"/>
    </xf>
    <xf numFmtId="49" fontId="18" fillId="0" borderId="16" xfId="0" applyNumberFormat="1" applyFont="1" applyFill="1" applyBorder="1" applyAlignment="1">
      <alignment horizontal="center" vertical="top"/>
    </xf>
    <xf numFmtId="4" fontId="18" fillId="0" borderId="21" xfId="0" applyNumberFormat="1" applyFont="1" applyFill="1" applyBorder="1" applyAlignment="1" applyProtection="1">
      <alignment horizontal="right" vertical="top"/>
      <protection/>
    </xf>
    <xf numFmtId="4" fontId="18" fillId="0" borderId="17" xfId="0" applyNumberFormat="1" applyFont="1" applyFill="1" applyBorder="1" applyAlignment="1" applyProtection="1">
      <alignment horizontal="right" vertical="top"/>
      <protection/>
    </xf>
    <xf numFmtId="4" fontId="18" fillId="0" borderId="17" xfId="0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86" applyFont="1" applyAlignment="1">
      <alignment horizontal="left"/>
      <protection/>
    </xf>
    <xf numFmtId="49" fontId="18" fillId="0" borderId="0" xfId="86" applyNumberFormat="1" applyFont="1" applyAlignment="1">
      <alignment horizontal="center"/>
      <protection/>
    </xf>
    <xf numFmtId="4" fontId="18" fillId="0" borderId="0" xfId="86" applyNumberFormat="1" applyFont="1" applyAlignment="1">
      <alignment horizontal="right"/>
      <protection/>
    </xf>
    <xf numFmtId="4" fontId="18" fillId="0" borderId="0" xfId="86" applyNumberFormat="1" applyFont="1">
      <alignment/>
      <protection/>
    </xf>
    <xf numFmtId="49" fontId="18" fillId="0" borderId="21" xfId="0" applyNumberFormat="1" applyFont="1" applyFill="1" applyBorder="1" applyAlignment="1" applyProtection="1">
      <alignment horizontal="center" vertical="top" wrapText="1"/>
      <protection/>
    </xf>
    <xf numFmtId="49" fontId="20" fillId="0" borderId="21" xfId="0" applyNumberFormat="1" applyFont="1" applyFill="1" applyBorder="1" applyAlignment="1" applyProtection="1">
      <alignment horizontal="center" vertical="top" wrapText="1"/>
      <protection/>
    </xf>
    <xf numFmtId="1" fontId="18" fillId="0" borderId="22" xfId="86" applyNumberFormat="1" applyFont="1" applyFill="1" applyBorder="1" applyAlignment="1" applyProtection="1">
      <alignment horizontal="center" vertical="center"/>
      <protection/>
    </xf>
    <xf numFmtId="205" fontId="0" fillId="0" borderId="17" xfId="0" applyNumberFormat="1" applyBorder="1" applyAlignment="1">
      <alignment/>
    </xf>
    <xf numFmtId="4" fontId="18" fillId="0" borderId="0" xfId="0" applyNumberFormat="1" applyFont="1" applyFill="1" applyBorder="1" applyAlignment="1" applyProtection="1">
      <alignment horizontal="right" vertical="top"/>
      <protection/>
    </xf>
    <xf numFmtId="2" fontId="18" fillId="0" borderId="0" xfId="0" applyNumberFormat="1" applyFont="1" applyFill="1" applyBorder="1" applyAlignment="1" applyProtection="1">
      <alignment horizontal="right" vertical="top"/>
      <protection/>
    </xf>
    <xf numFmtId="205" fontId="23" fillId="0" borderId="17" xfId="0" applyNumberFormat="1" applyFont="1" applyBorder="1" applyAlignment="1">
      <alignment/>
    </xf>
    <xf numFmtId="4" fontId="18" fillId="0" borderId="18" xfId="0" applyNumberFormat="1" applyFont="1" applyFill="1" applyBorder="1" applyAlignment="1">
      <alignment horizontal="center" vertical="center" wrapText="1"/>
    </xf>
    <xf numFmtId="4" fontId="20" fillId="0" borderId="21" xfId="0" applyNumberFormat="1" applyFont="1" applyFill="1" applyBorder="1" applyAlignment="1">
      <alignment horizontal="right" vertical="top" wrapText="1"/>
    </xf>
    <xf numFmtId="4" fontId="18" fillId="0" borderId="21" xfId="0" applyNumberFormat="1" applyFont="1" applyFill="1" applyBorder="1" applyAlignment="1">
      <alignment horizontal="right" vertical="top" wrapText="1"/>
    </xf>
    <xf numFmtId="2" fontId="20" fillId="0" borderId="21" xfId="0" applyNumberFormat="1" applyFont="1" applyFill="1" applyBorder="1" applyAlignment="1" applyProtection="1">
      <alignment horizontal="right" vertical="top"/>
      <protection/>
    </xf>
    <xf numFmtId="1" fontId="18" fillId="0" borderId="17" xfId="86" applyNumberFormat="1" applyFont="1" applyFill="1" applyBorder="1" applyAlignment="1" applyProtection="1">
      <alignment horizontal="center" vertical="center"/>
      <protection/>
    </xf>
    <xf numFmtId="4" fontId="20" fillId="0" borderId="17" xfId="0" applyNumberFormat="1" applyFont="1" applyFill="1" applyBorder="1" applyAlignment="1">
      <alignment horizontal="right" vertical="top" wrapText="1"/>
    </xf>
    <xf numFmtId="205" fontId="0" fillId="0" borderId="17" xfId="0" applyNumberFormat="1" applyBorder="1" applyAlignment="1">
      <alignment vertical="center" wrapText="1"/>
    </xf>
    <xf numFmtId="1" fontId="18" fillId="0" borderId="23" xfId="86" applyNumberFormat="1" applyFont="1" applyFill="1" applyBorder="1" applyAlignment="1" applyProtection="1">
      <alignment horizontal="center" vertical="center"/>
      <protection/>
    </xf>
    <xf numFmtId="4" fontId="18" fillId="0" borderId="18" xfId="0" applyNumberFormat="1" applyFont="1" applyFill="1" applyBorder="1" applyAlignment="1" applyProtection="1">
      <alignment horizontal="right" vertical="top"/>
      <protection/>
    </xf>
    <xf numFmtId="4" fontId="18" fillId="0" borderId="24" xfId="0" applyNumberFormat="1" applyFont="1" applyFill="1" applyBorder="1" applyAlignment="1">
      <alignment horizontal="center" vertical="center" wrapText="1"/>
    </xf>
    <xf numFmtId="1" fontId="18" fillId="0" borderId="24" xfId="86" applyNumberFormat="1" applyFont="1" applyFill="1" applyBorder="1" applyAlignment="1" applyProtection="1">
      <alignment horizontal="center" vertical="center"/>
      <protection/>
    </xf>
    <xf numFmtId="4" fontId="20" fillId="0" borderId="24" xfId="0" applyNumberFormat="1" applyFont="1" applyFill="1" applyBorder="1" applyAlignment="1">
      <alignment horizontal="right" vertical="top" wrapText="1"/>
    </xf>
    <xf numFmtId="4" fontId="18" fillId="0" borderId="24" xfId="86" applyNumberFormat="1" applyFont="1" applyFill="1" applyBorder="1" applyAlignment="1" applyProtection="1">
      <alignment horizontal="right"/>
      <protection/>
    </xf>
    <xf numFmtId="4" fontId="20" fillId="0" borderId="25" xfId="0" applyNumberFormat="1" applyFont="1" applyFill="1" applyBorder="1" applyAlignment="1">
      <alignment horizontal="right" vertical="top" wrapText="1"/>
    </xf>
    <xf numFmtId="4" fontId="18" fillId="0" borderId="17" xfId="0" applyNumberFormat="1" applyFont="1" applyFill="1" applyBorder="1" applyAlignment="1">
      <alignment horizontal="right" vertical="top" wrapText="1"/>
    </xf>
    <xf numFmtId="2" fontId="20" fillId="0" borderId="17" xfId="0" applyNumberFormat="1" applyFont="1" applyFill="1" applyBorder="1" applyAlignment="1" applyProtection="1">
      <alignment horizontal="right" vertical="top"/>
      <protection/>
    </xf>
    <xf numFmtId="4" fontId="20" fillId="0" borderId="17" xfId="0" applyNumberFormat="1" applyFont="1" applyFill="1" applyBorder="1" applyAlignment="1" applyProtection="1">
      <alignment horizontal="right" vertical="top"/>
      <protection/>
    </xf>
    <xf numFmtId="208" fontId="18" fillId="0" borderId="17" xfId="0" applyNumberFormat="1" applyFont="1" applyFill="1" applyBorder="1" applyAlignment="1">
      <alignment horizontal="center" vertical="center" wrapText="1"/>
    </xf>
    <xf numFmtId="208" fontId="20" fillId="0" borderId="17" xfId="0" applyNumberFormat="1" applyFont="1" applyFill="1" applyBorder="1" applyAlignment="1">
      <alignment horizontal="right" vertical="top" wrapText="1"/>
    </xf>
    <xf numFmtId="205" fontId="46" fillId="0" borderId="17" xfId="76" applyNumberFormat="1" applyBorder="1" applyAlignment="1">
      <alignment vertical="center" wrapText="1"/>
      <protection/>
    </xf>
    <xf numFmtId="3" fontId="18" fillId="49" borderId="16" xfId="0" applyNumberFormat="1" applyFont="1" applyFill="1" applyBorder="1" applyAlignment="1" applyProtection="1">
      <alignment horizontal="justify" vertical="top" wrapText="1"/>
      <protection/>
    </xf>
    <xf numFmtId="49" fontId="18" fillId="49" borderId="16" xfId="0" applyNumberFormat="1" applyFont="1" applyFill="1" applyBorder="1" applyAlignment="1" applyProtection="1">
      <alignment horizontal="center" vertical="top"/>
      <protection/>
    </xf>
    <xf numFmtId="4" fontId="18" fillId="49" borderId="16" xfId="0" applyNumberFormat="1" applyFont="1" applyFill="1" applyBorder="1" applyAlignment="1">
      <alignment horizontal="right" vertical="top" wrapText="1"/>
    </xf>
    <xf numFmtId="4" fontId="20" fillId="49" borderId="16" xfId="0" applyNumberFormat="1" applyFont="1" applyFill="1" applyBorder="1" applyAlignment="1">
      <alignment horizontal="right" vertical="top" wrapText="1"/>
    </xf>
    <xf numFmtId="0" fontId="0" fillId="49" borderId="0" xfId="0" applyFont="1" applyFill="1" applyAlignment="1">
      <alignment vertical="top"/>
    </xf>
    <xf numFmtId="0" fontId="0" fillId="49" borderId="0" xfId="0" applyFont="1" applyFill="1" applyAlignment="1">
      <alignment/>
    </xf>
    <xf numFmtId="4" fontId="0" fillId="49" borderId="0" xfId="0" applyNumberFormat="1" applyFont="1" applyFill="1" applyAlignment="1">
      <alignment vertical="top"/>
    </xf>
    <xf numFmtId="0" fontId="0" fillId="49" borderId="0" xfId="0" applyFont="1" applyFill="1" applyBorder="1" applyAlignment="1">
      <alignment horizontal="left" wrapText="1"/>
    </xf>
    <xf numFmtId="0" fontId="0" fillId="49" borderId="0" xfId="0" applyFont="1" applyFill="1" applyBorder="1" applyAlignment="1">
      <alignment wrapText="1"/>
    </xf>
    <xf numFmtId="0" fontId="20" fillId="49" borderId="16" xfId="86" applyFont="1" applyFill="1" applyBorder="1" applyAlignment="1">
      <alignment horizontal="center" wrapText="1"/>
      <protection/>
    </xf>
    <xf numFmtId="49" fontId="20" fillId="49" borderId="16" xfId="86" applyNumberFormat="1" applyFont="1" applyFill="1" applyBorder="1" applyAlignment="1">
      <alignment horizontal="center" wrapText="1"/>
      <protection/>
    </xf>
    <xf numFmtId="205" fontId="25" fillId="49" borderId="17" xfId="76" applyNumberFormat="1" applyFont="1" applyFill="1" applyBorder="1">
      <alignment/>
      <protection/>
    </xf>
    <xf numFmtId="4" fontId="20" fillId="49" borderId="16" xfId="86" applyNumberFormat="1" applyFont="1" applyFill="1" applyBorder="1" applyAlignment="1" applyProtection="1">
      <alignment horizontal="right"/>
      <protection/>
    </xf>
    <xf numFmtId="0" fontId="26" fillId="49" borderId="0" xfId="86" applyFont="1" applyFill="1" applyAlignment="1">
      <alignment/>
      <protection/>
    </xf>
    <xf numFmtId="0" fontId="26" fillId="49" borderId="0" xfId="86" applyFont="1" applyFill="1">
      <alignment/>
      <protection/>
    </xf>
    <xf numFmtId="0" fontId="17" fillId="0" borderId="0" xfId="86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/>
    </xf>
    <xf numFmtId="0" fontId="10" fillId="0" borderId="0" xfId="86" applyAlignment="1">
      <alignment horizontal="center"/>
      <protection/>
    </xf>
    <xf numFmtId="0" fontId="16" fillId="0" borderId="0" xfId="0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1" fontId="18" fillId="0" borderId="19" xfId="86" applyNumberFormat="1" applyFont="1" applyFill="1" applyBorder="1" applyAlignment="1" applyProtection="1">
      <alignment horizontal="center" vertical="center"/>
      <protection/>
    </xf>
    <xf numFmtId="1" fontId="18" fillId="0" borderId="20" xfId="86" applyNumberFormat="1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49" fontId="20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1" xfId="0" applyFont="1" applyFill="1" applyBorder="1" applyAlignment="1">
      <alignment horizontal="center" vertical="center"/>
    </xf>
  </cellXfs>
  <cellStyles count="89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 2" xfId="51"/>
    <cellStyle name="Акцент2 2" xfId="52"/>
    <cellStyle name="Акцент3 2" xfId="53"/>
    <cellStyle name="Акцент4 2" xfId="54"/>
    <cellStyle name="Акцент5 2" xfId="55"/>
    <cellStyle name="Акцент6 2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 2" xfId="64"/>
    <cellStyle name="Percent" xfId="65"/>
    <cellStyle name="Вывод 2" xfId="66"/>
    <cellStyle name="Вычисление 2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ичайний 2" xfId="76"/>
    <cellStyle name="Зв'язана клітинка" xfId="77"/>
    <cellStyle name="Итог 2" xfId="78"/>
    <cellStyle name="Контрольна клітинка" xfId="79"/>
    <cellStyle name="Контрольная ячейка 2" xfId="80"/>
    <cellStyle name="Назва" xfId="81"/>
    <cellStyle name="Название 2" xfId="82"/>
    <cellStyle name="Нейтральний" xfId="83"/>
    <cellStyle name="Нейтральный 2" xfId="84"/>
    <cellStyle name="Обчислення" xfId="85"/>
    <cellStyle name="Обычный_Z2K_ZVED1" xfId="86"/>
    <cellStyle name="Followed Hyperlink" xfId="87"/>
    <cellStyle name="Підсумок" xfId="88"/>
    <cellStyle name="Плохой 2" xfId="89"/>
    <cellStyle name="Поганий" xfId="90"/>
    <cellStyle name="Пояснение 2" xfId="91"/>
    <cellStyle name="Примечание 2" xfId="92"/>
    <cellStyle name="Примітка" xfId="93"/>
    <cellStyle name="Результат" xfId="94"/>
    <cellStyle name="Результат 1" xfId="95"/>
    <cellStyle name="Связанная ячейка 2" xfId="96"/>
    <cellStyle name="Текст попередження" xfId="97"/>
    <cellStyle name="Текст пояснення" xfId="98"/>
    <cellStyle name="Текст предупреждения 2" xfId="99"/>
    <cellStyle name="Comma" xfId="100"/>
    <cellStyle name="Comma [0]" xfId="101"/>
    <cellStyle name="Хороший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3"/>
  <sheetViews>
    <sheetView zoomScale="75" zoomScaleNormal="75" zoomScaleSheetLayoutView="75" zoomScalePageLayoutView="0" workbookViewId="0" topLeftCell="A1">
      <pane xSplit="3" ySplit="7" topLeftCell="D8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6" sqref="B6:C7"/>
    </sheetView>
  </sheetViews>
  <sheetFormatPr defaultColWidth="9.140625" defaultRowHeight="12.75"/>
  <cols>
    <col min="1" max="1" width="52.140625" style="5" customWidth="1"/>
    <col min="2" max="2" width="11.421875" style="6" customWidth="1"/>
    <col min="3" max="3" width="15.00390625" style="6" customWidth="1"/>
    <col min="4" max="4" width="18.28125" style="7" customWidth="1"/>
    <col min="5" max="5" width="16.7109375" style="7" customWidth="1"/>
    <col min="6" max="6" width="18.8515625" style="7" customWidth="1"/>
    <col min="7" max="7" width="16.7109375" style="7" customWidth="1"/>
    <col min="8" max="8" width="20.8515625" style="7" customWidth="1"/>
    <col min="9" max="9" width="16.8515625" style="2" customWidth="1"/>
    <col min="10" max="10" width="14.421875" style="1" bestFit="1" customWidth="1"/>
    <col min="11" max="11" width="11.57421875" style="1" bestFit="1" customWidth="1"/>
    <col min="12" max="16384" width="9.140625" style="1" customWidth="1"/>
  </cols>
  <sheetData>
    <row r="1" spans="1:8" ht="23.25" customHeight="1">
      <c r="A1" s="102"/>
      <c r="B1" s="102"/>
      <c r="C1" s="102"/>
      <c r="D1" s="102"/>
      <c r="E1" s="102"/>
      <c r="F1" s="102"/>
      <c r="G1" s="102"/>
      <c r="H1" s="102"/>
    </row>
    <row r="2" spans="1:9" ht="22.5">
      <c r="A2" s="103" t="s">
        <v>372</v>
      </c>
      <c r="B2" s="103"/>
      <c r="C2" s="103"/>
      <c r="D2" s="103"/>
      <c r="E2" s="103"/>
      <c r="F2" s="103"/>
      <c r="G2" s="103"/>
      <c r="H2" s="103"/>
      <c r="I2" s="103"/>
    </row>
    <row r="3" spans="1:9" ht="22.5">
      <c r="A3" s="103" t="s">
        <v>382</v>
      </c>
      <c r="B3" s="103"/>
      <c r="C3" s="104"/>
      <c r="D3" s="103"/>
      <c r="E3" s="103"/>
      <c r="F3" s="103"/>
      <c r="G3" s="103"/>
      <c r="H3" s="103"/>
      <c r="I3" s="103"/>
    </row>
    <row r="4" spans="1:9" ht="22.5">
      <c r="A4" s="103"/>
      <c r="B4" s="103"/>
      <c r="C4" s="104"/>
      <c r="D4" s="103"/>
      <c r="E4" s="103"/>
      <c r="F4" s="103"/>
      <c r="G4" s="103"/>
      <c r="H4" s="103"/>
      <c r="I4" s="103"/>
    </row>
    <row r="5" spans="1:9" ht="15.75">
      <c r="A5" s="105"/>
      <c r="B5" s="105"/>
      <c r="C5" s="105"/>
      <c r="D5" s="105"/>
      <c r="E5" s="105"/>
      <c r="F5" s="105"/>
      <c r="G5" s="105"/>
      <c r="H5" s="105"/>
      <c r="I5" s="8" t="s">
        <v>2</v>
      </c>
    </row>
    <row r="6" spans="1:9" ht="30" customHeight="1">
      <c r="A6" s="106" t="s">
        <v>7</v>
      </c>
      <c r="B6" s="106"/>
      <c r="C6" s="106"/>
      <c r="D6" s="106" t="s">
        <v>8</v>
      </c>
      <c r="E6" s="106"/>
      <c r="F6" s="107" t="s">
        <v>9</v>
      </c>
      <c r="G6" s="107"/>
      <c r="H6" s="107" t="s">
        <v>10</v>
      </c>
      <c r="I6" s="107"/>
    </row>
    <row r="7" spans="1:9" ht="54" customHeight="1">
      <c r="A7" s="106"/>
      <c r="B7" s="106"/>
      <c r="C7" s="106"/>
      <c r="D7" s="54" t="s">
        <v>0</v>
      </c>
      <c r="E7" s="54" t="s">
        <v>1</v>
      </c>
      <c r="F7" s="54" t="s">
        <v>0</v>
      </c>
      <c r="G7" s="54" t="s">
        <v>1</v>
      </c>
      <c r="H7" s="54" t="s">
        <v>0</v>
      </c>
      <c r="I7" s="55" t="s">
        <v>1</v>
      </c>
    </row>
    <row r="8" spans="1:9" s="3" customFormat="1" ht="15.75">
      <c r="A8" s="46">
        <v>1</v>
      </c>
      <c r="B8" s="108">
        <v>2</v>
      </c>
      <c r="C8" s="109"/>
      <c r="D8" s="46">
        <v>3</v>
      </c>
      <c r="E8" s="46">
        <v>5</v>
      </c>
      <c r="F8" s="46">
        <v>6</v>
      </c>
      <c r="G8" s="46">
        <v>8</v>
      </c>
      <c r="H8" s="46">
        <v>9</v>
      </c>
      <c r="I8" s="46">
        <v>11</v>
      </c>
    </row>
    <row r="9" spans="1:9" s="3" customFormat="1" ht="15.75">
      <c r="A9" s="43" t="s">
        <v>3</v>
      </c>
      <c r="B9" s="44"/>
      <c r="C9" s="45"/>
      <c r="D9" s="46"/>
      <c r="E9" s="54"/>
      <c r="F9" s="54"/>
      <c r="G9" s="54"/>
      <c r="H9" s="54"/>
      <c r="I9" s="46"/>
    </row>
    <row r="10" spans="1:9" s="23" customFormat="1" ht="26.25" customHeight="1">
      <c r="A10" s="20" t="s">
        <v>11</v>
      </c>
      <c r="B10" s="20"/>
      <c r="C10" s="21" t="s">
        <v>12</v>
      </c>
      <c r="D10" s="22">
        <v>134161200</v>
      </c>
      <c r="E10" s="22">
        <v>63797506.06999999</v>
      </c>
      <c r="F10" s="22">
        <v>8675</v>
      </c>
      <c r="G10" s="22">
        <v>8676.04</v>
      </c>
      <c r="H10" s="22">
        <f>D10+F10</f>
        <v>134169875</v>
      </c>
      <c r="I10" s="22">
        <f>E10+G10</f>
        <v>63806182.10999999</v>
      </c>
    </row>
    <row r="11" spans="1:13" s="19" customFormat="1" ht="36" customHeight="1">
      <c r="A11" s="20" t="s">
        <v>13</v>
      </c>
      <c r="B11" s="20"/>
      <c r="C11" s="21" t="s">
        <v>14</v>
      </c>
      <c r="D11" s="22">
        <v>119175400</v>
      </c>
      <c r="E11" s="22">
        <v>55393660.37</v>
      </c>
      <c r="F11" s="22">
        <v>0</v>
      </c>
      <c r="G11" s="22">
        <v>0</v>
      </c>
      <c r="H11" s="22">
        <f aca="true" t="shared" si="0" ref="H11:H77">D11+F11</f>
        <v>119175400</v>
      </c>
      <c r="I11" s="22">
        <f aca="true" t="shared" si="1" ref="I11:I77">E11+G11</f>
        <v>55393660.37</v>
      </c>
      <c r="J11" s="18"/>
      <c r="K11" s="18"/>
      <c r="L11" s="18"/>
      <c r="M11" s="18"/>
    </row>
    <row r="12" spans="1:13" s="14" customFormat="1" ht="19.5" customHeight="1">
      <c r="A12" s="30" t="s">
        <v>15</v>
      </c>
      <c r="B12" s="30"/>
      <c r="C12" s="31" t="s">
        <v>16</v>
      </c>
      <c r="D12" s="32">
        <v>119175400</v>
      </c>
      <c r="E12" s="32">
        <v>55388770.07</v>
      </c>
      <c r="F12" s="32">
        <v>0</v>
      </c>
      <c r="G12" s="32">
        <v>0</v>
      </c>
      <c r="H12" s="22">
        <f t="shared" si="0"/>
        <v>119175400</v>
      </c>
      <c r="I12" s="22">
        <f t="shared" si="1"/>
        <v>55388770.07</v>
      </c>
      <c r="J12" s="13"/>
      <c r="K12" s="13"/>
      <c r="L12" s="13"/>
      <c r="M12" s="13"/>
    </row>
    <row r="13" spans="1:13" s="14" customFormat="1" ht="50.25" customHeight="1">
      <c r="A13" s="30" t="s">
        <v>17</v>
      </c>
      <c r="B13" s="30"/>
      <c r="C13" s="31" t="s">
        <v>18</v>
      </c>
      <c r="D13" s="32">
        <v>117727250</v>
      </c>
      <c r="E13" s="32">
        <v>54880675.96</v>
      </c>
      <c r="F13" s="32">
        <v>0</v>
      </c>
      <c r="G13" s="32">
        <v>0</v>
      </c>
      <c r="H13" s="22">
        <f t="shared" si="0"/>
        <v>117727250</v>
      </c>
      <c r="I13" s="22">
        <f t="shared" si="1"/>
        <v>54880675.96</v>
      </c>
      <c r="J13" s="13"/>
      <c r="K13" s="13"/>
      <c r="L13" s="13"/>
      <c r="M13" s="13"/>
    </row>
    <row r="14" spans="1:13" s="14" customFormat="1" ht="50.25" customHeight="1">
      <c r="A14" s="30" t="s">
        <v>19</v>
      </c>
      <c r="B14" s="30"/>
      <c r="C14" s="60" t="s">
        <v>20</v>
      </c>
      <c r="D14" s="32">
        <v>604000</v>
      </c>
      <c r="E14" s="32">
        <v>163129.68</v>
      </c>
      <c r="F14" s="32">
        <v>0</v>
      </c>
      <c r="G14" s="32">
        <v>0</v>
      </c>
      <c r="H14" s="22">
        <f t="shared" si="0"/>
        <v>604000</v>
      </c>
      <c r="I14" s="22">
        <f t="shared" si="1"/>
        <v>163129.68</v>
      </c>
      <c r="J14" s="13"/>
      <c r="K14" s="13"/>
      <c r="L14" s="13"/>
      <c r="M14" s="13"/>
    </row>
    <row r="15" spans="1:13" s="14" customFormat="1" ht="51.75" customHeight="1">
      <c r="A15" s="30" t="s">
        <v>21</v>
      </c>
      <c r="B15" s="30"/>
      <c r="C15" s="60" t="s">
        <v>22</v>
      </c>
      <c r="D15" s="32">
        <v>844150</v>
      </c>
      <c r="E15" s="32">
        <v>344964.43</v>
      </c>
      <c r="F15" s="32">
        <v>0</v>
      </c>
      <c r="G15" s="32">
        <v>0</v>
      </c>
      <c r="H15" s="22">
        <f t="shared" si="0"/>
        <v>844150</v>
      </c>
      <c r="I15" s="22">
        <f t="shared" si="1"/>
        <v>344964.43</v>
      </c>
      <c r="J15" s="13"/>
      <c r="K15" s="13"/>
      <c r="L15" s="13"/>
      <c r="M15" s="13"/>
    </row>
    <row r="16" spans="1:13" s="19" customFormat="1" ht="34.5" customHeight="1">
      <c r="A16" s="20" t="s">
        <v>373</v>
      </c>
      <c r="B16" s="20"/>
      <c r="C16" s="61">
        <v>11020000</v>
      </c>
      <c r="D16" s="22">
        <v>0</v>
      </c>
      <c r="E16" s="22">
        <v>4890.3</v>
      </c>
      <c r="F16" s="22">
        <v>0</v>
      </c>
      <c r="G16" s="22">
        <v>0</v>
      </c>
      <c r="H16" s="22">
        <f t="shared" si="0"/>
        <v>0</v>
      </c>
      <c r="I16" s="22">
        <f t="shared" si="1"/>
        <v>4890.3</v>
      </c>
      <c r="J16" s="18"/>
      <c r="K16" s="18"/>
      <c r="L16" s="18"/>
      <c r="M16" s="18"/>
    </row>
    <row r="17" spans="1:13" s="14" customFormat="1" ht="34.5" customHeight="1">
      <c r="A17" s="30" t="s">
        <v>374</v>
      </c>
      <c r="B17" s="30"/>
      <c r="C17" s="60">
        <v>11020200</v>
      </c>
      <c r="D17" s="32">
        <v>0</v>
      </c>
      <c r="E17" s="32">
        <v>4890.3</v>
      </c>
      <c r="F17" s="32">
        <v>0</v>
      </c>
      <c r="G17" s="32">
        <v>0</v>
      </c>
      <c r="H17" s="22">
        <f t="shared" si="0"/>
        <v>0</v>
      </c>
      <c r="I17" s="22">
        <f t="shared" si="1"/>
        <v>4890.3</v>
      </c>
      <c r="J17" s="13"/>
      <c r="K17" s="13"/>
      <c r="L17" s="13"/>
      <c r="M17" s="13"/>
    </row>
    <row r="18" spans="1:13" s="24" customFormat="1" ht="33" customHeight="1">
      <c r="A18" s="20" t="s">
        <v>23</v>
      </c>
      <c r="B18" s="20"/>
      <c r="C18" s="21" t="s">
        <v>24</v>
      </c>
      <c r="D18" s="22">
        <v>5100</v>
      </c>
      <c r="E18" s="22">
        <v>1802.65</v>
      </c>
      <c r="F18" s="22">
        <v>0</v>
      </c>
      <c r="G18" s="22">
        <v>0</v>
      </c>
      <c r="H18" s="22">
        <f t="shared" si="0"/>
        <v>5100</v>
      </c>
      <c r="I18" s="22">
        <f t="shared" si="1"/>
        <v>1802.65</v>
      </c>
      <c r="J18" s="23"/>
      <c r="K18" s="23"/>
      <c r="L18" s="23"/>
      <c r="M18" s="23"/>
    </row>
    <row r="19" spans="1:13" s="14" customFormat="1" ht="33" customHeight="1">
      <c r="A19" s="30" t="s">
        <v>25</v>
      </c>
      <c r="B19" s="30"/>
      <c r="C19" s="31" t="s">
        <v>26</v>
      </c>
      <c r="D19" s="32">
        <v>5100</v>
      </c>
      <c r="E19" s="32">
        <v>346.52</v>
      </c>
      <c r="F19" s="32">
        <v>0</v>
      </c>
      <c r="G19" s="32">
        <v>0</v>
      </c>
      <c r="H19" s="22">
        <f t="shared" si="0"/>
        <v>5100</v>
      </c>
      <c r="I19" s="22">
        <f t="shared" si="1"/>
        <v>346.52</v>
      </c>
      <c r="J19" s="13"/>
      <c r="K19" s="13"/>
      <c r="L19" s="13"/>
      <c r="M19" s="13"/>
    </row>
    <row r="20" spans="1:13" s="14" customFormat="1" ht="79.5" customHeight="1">
      <c r="A20" s="30" t="s">
        <v>231</v>
      </c>
      <c r="B20" s="30"/>
      <c r="C20" s="31" t="s">
        <v>230</v>
      </c>
      <c r="D20" s="32">
        <v>5100</v>
      </c>
      <c r="E20" s="32">
        <v>346.52</v>
      </c>
      <c r="F20" s="32">
        <v>0</v>
      </c>
      <c r="G20" s="32">
        <v>0</v>
      </c>
      <c r="H20" s="22">
        <f t="shared" si="0"/>
        <v>5100</v>
      </c>
      <c r="I20" s="22">
        <f t="shared" si="1"/>
        <v>346.52</v>
      </c>
      <c r="J20" s="13"/>
      <c r="K20" s="13"/>
      <c r="L20" s="13"/>
      <c r="M20" s="13"/>
    </row>
    <row r="21" spans="1:13" s="14" customFormat="1" ht="33" customHeight="1">
      <c r="A21" s="30" t="s">
        <v>375</v>
      </c>
      <c r="B21" s="30"/>
      <c r="C21" s="31">
        <v>13030000</v>
      </c>
      <c r="D21" s="32">
        <v>0</v>
      </c>
      <c r="E21" s="32">
        <v>1456.13</v>
      </c>
      <c r="F21" s="32">
        <v>0</v>
      </c>
      <c r="G21" s="32">
        <v>0</v>
      </c>
      <c r="H21" s="22">
        <f t="shared" si="0"/>
        <v>0</v>
      </c>
      <c r="I21" s="22">
        <f t="shared" si="1"/>
        <v>1456.13</v>
      </c>
      <c r="J21" s="13"/>
      <c r="K21" s="13"/>
      <c r="L21" s="13"/>
      <c r="M21" s="13"/>
    </row>
    <row r="22" spans="1:13" s="14" customFormat="1" ht="54" customHeight="1">
      <c r="A22" s="30" t="s">
        <v>376</v>
      </c>
      <c r="B22" s="30"/>
      <c r="C22" s="31">
        <v>13030100</v>
      </c>
      <c r="D22" s="32">
        <v>0</v>
      </c>
      <c r="E22" s="32">
        <v>1456.13</v>
      </c>
      <c r="F22" s="32">
        <v>0</v>
      </c>
      <c r="G22" s="32">
        <v>0</v>
      </c>
      <c r="H22" s="22">
        <f t="shared" si="0"/>
        <v>0</v>
      </c>
      <c r="I22" s="22">
        <f t="shared" si="1"/>
        <v>1456.13</v>
      </c>
      <c r="J22" s="13"/>
      <c r="K22" s="13"/>
      <c r="L22" s="13"/>
      <c r="M22" s="13"/>
    </row>
    <row r="23" spans="1:13" s="24" customFormat="1" ht="26.25" customHeight="1">
      <c r="A23" s="20" t="s">
        <v>232</v>
      </c>
      <c r="B23" s="20"/>
      <c r="C23" s="21" t="s">
        <v>287</v>
      </c>
      <c r="D23" s="22">
        <v>5425200</v>
      </c>
      <c r="E23" s="22">
        <v>2627624.67</v>
      </c>
      <c r="F23" s="22">
        <v>0</v>
      </c>
      <c r="G23" s="22">
        <v>0</v>
      </c>
      <c r="H23" s="22">
        <f t="shared" si="0"/>
        <v>5425200</v>
      </c>
      <c r="I23" s="22">
        <f t="shared" si="1"/>
        <v>2627624.67</v>
      </c>
      <c r="J23" s="23"/>
      <c r="K23" s="23"/>
      <c r="L23" s="23"/>
      <c r="M23" s="23"/>
    </row>
    <row r="24" spans="1:13" s="14" customFormat="1" ht="42" customHeight="1">
      <c r="A24" s="30" t="s">
        <v>233</v>
      </c>
      <c r="B24" s="30"/>
      <c r="C24" s="31" t="s">
        <v>288</v>
      </c>
      <c r="D24" s="32">
        <v>965000</v>
      </c>
      <c r="E24" s="32">
        <v>466337.32</v>
      </c>
      <c r="F24" s="32">
        <v>0</v>
      </c>
      <c r="G24" s="32">
        <v>0</v>
      </c>
      <c r="H24" s="22">
        <f t="shared" si="0"/>
        <v>965000</v>
      </c>
      <c r="I24" s="22">
        <f t="shared" si="1"/>
        <v>466337.32</v>
      </c>
      <c r="J24" s="13"/>
      <c r="K24" s="13"/>
      <c r="L24" s="13"/>
      <c r="M24" s="13"/>
    </row>
    <row r="25" spans="1:13" s="14" customFormat="1" ht="26.25" customHeight="1">
      <c r="A25" s="30" t="s">
        <v>234</v>
      </c>
      <c r="B25" s="30"/>
      <c r="C25" s="31" t="s">
        <v>289</v>
      </c>
      <c r="D25" s="32">
        <v>965000</v>
      </c>
      <c r="E25" s="32">
        <v>466337.32</v>
      </c>
      <c r="F25" s="32">
        <v>0</v>
      </c>
      <c r="G25" s="32">
        <v>0</v>
      </c>
      <c r="H25" s="22">
        <f t="shared" si="0"/>
        <v>965000</v>
      </c>
      <c r="I25" s="22">
        <f t="shared" si="1"/>
        <v>466337.32</v>
      </c>
      <c r="J25" s="13"/>
      <c r="K25" s="13"/>
      <c r="L25" s="13"/>
      <c r="M25" s="13"/>
    </row>
    <row r="26" spans="1:13" s="14" customFormat="1" ht="39.75" customHeight="1">
      <c r="A26" s="30" t="s">
        <v>235</v>
      </c>
      <c r="B26" s="30"/>
      <c r="C26" s="31" t="s">
        <v>290</v>
      </c>
      <c r="D26" s="32">
        <v>4020000</v>
      </c>
      <c r="E26" s="32">
        <v>1817210.48</v>
      </c>
      <c r="F26" s="32">
        <v>0</v>
      </c>
      <c r="G26" s="32">
        <v>0</v>
      </c>
      <c r="H26" s="22">
        <f t="shared" si="0"/>
        <v>4020000</v>
      </c>
      <c r="I26" s="22">
        <f t="shared" si="1"/>
        <v>1817210.48</v>
      </c>
      <c r="J26" s="13"/>
      <c r="K26" s="13"/>
      <c r="L26" s="13"/>
      <c r="M26" s="13"/>
    </row>
    <row r="27" spans="1:13" s="14" customFormat="1" ht="26.25" customHeight="1">
      <c r="A27" s="30" t="s">
        <v>234</v>
      </c>
      <c r="B27" s="30"/>
      <c r="C27" s="31" t="s">
        <v>291</v>
      </c>
      <c r="D27" s="32">
        <v>4020000</v>
      </c>
      <c r="E27" s="32">
        <v>1817210.48</v>
      </c>
      <c r="F27" s="32">
        <v>0</v>
      </c>
      <c r="G27" s="32">
        <v>0</v>
      </c>
      <c r="H27" s="22">
        <f t="shared" si="0"/>
        <v>4020000</v>
      </c>
      <c r="I27" s="22">
        <f t="shared" si="1"/>
        <v>1817210.48</v>
      </c>
      <c r="J27" s="13"/>
      <c r="K27" s="13"/>
      <c r="L27" s="13"/>
      <c r="M27" s="13"/>
    </row>
    <row r="28" spans="1:13" s="14" customFormat="1" ht="48" customHeight="1">
      <c r="A28" s="30" t="s">
        <v>292</v>
      </c>
      <c r="B28" s="30"/>
      <c r="C28" s="31" t="s">
        <v>293</v>
      </c>
      <c r="D28" s="32">
        <v>440200</v>
      </c>
      <c r="E28" s="32">
        <v>344076.87</v>
      </c>
      <c r="F28" s="32">
        <v>0</v>
      </c>
      <c r="G28" s="32">
        <v>0</v>
      </c>
      <c r="H28" s="22">
        <f t="shared" si="0"/>
        <v>440200</v>
      </c>
      <c r="I28" s="22">
        <f t="shared" si="1"/>
        <v>344076.87</v>
      </c>
      <c r="J28" s="13"/>
      <c r="K28" s="13"/>
      <c r="L28" s="13"/>
      <c r="M28" s="13"/>
    </row>
    <row r="29" spans="1:13" s="24" customFormat="1" ht="21" customHeight="1">
      <c r="A29" s="20" t="s">
        <v>236</v>
      </c>
      <c r="B29" s="20"/>
      <c r="C29" s="21" t="s">
        <v>294</v>
      </c>
      <c r="D29" s="22">
        <v>9555500</v>
      </c>
      <c r="E29" s="22">
        <v>5774418.380000001</v>
      </c>
      <c r="F29" s="22">
        <v>0</v>
      </c>
      <c r="G29" s="22">
        <v>0</v>
      </c>
      <c r="H29" s="22">
        <f t="shared" si="0"/>
        <v>9555500</v>
      </c>
      <c r="I29" s="22">
        <f t="shared" si="1"/>
        <v>5774418.380000001</v>
      </c>
      <c r="J29" s="23"/>
      <c r="K29" s="23"/>
      <c r="L29" s="23"/>
      <c r="M29" s="23"/>
    </row>
    <row r="30" spans="1:13" s="19" customFormat="1" ht="21" customHeight="1">
      <c r="A30" s="20" t="s">
        <v>237</v>
      </c>
      <c r="B30" s="20"/>
      <c r="C30" s="21" t="s">
        <v>295</v>
      </c>
      <c r="D30" s="22">
        <v>3348500</v>
      </c>
      <c r="E30" s="22">
        <v>2666484.08</v>
      </c>
      <c r="F30" s="22">
        <v>0</v>
      </c>
      <c r="G30" s="22">
        <v>0</v>
      </c>
      <c r="H30" s="22">
        <f t="shared" si="0"/>
        <v>3348500</v>
      </c>
      <c r="I30" s="22">
        <f t="shared" si="1"/>
        <v>2666484.08</v>
      </c>
      <c r="J30" s="18"/>
      <c r="K30" s="18"/>
      <c r="L30" s="18"/>
      <c r="M30" s="18"/>
    </row>
    <row r="31" spans="1:13" s="14" customFormat="1" ht="50.25" customHeight="1">
      <c r="A31" s="30" t="s">
        <v>296</v>
      </c>
      <c r="B31" s="30"/>
      <c r="C31" s="31" t="s">
        <v>297</v>
      </c>
      <c r="D31" s="32">
        <v>70200</v>
      </c>
      <c r="E31" s="32">
        <v>49385.12</v>
      </c>
      <c r="F31" s="32">
        <v>0</v>
      </c>
      <c r="G31" s="32">
        <v>0</v>
      </c>
      <c r="H31" s="22">
        <f t="shared" si="0"/>
        <v>70200</v>
      </c>
      <c r="I31" s="22">
        <f t="shared" si="1"/>
        <v>49385.12</v>
      </c>
      <c r="J31" s="13"/>
      <c r="K31" s="13"/>
      <c r="L31" s="13"/>
      <c r="M31" s="13"/>
    </row>
    <row r="32" spans="1:13" s="14" customFormat="1" ht="50.25" customHeight="1">
      <c r="A32" s="30" t="s">
        <v>298</v>
      </c>
      <c r="B32" s="30"/>
      <c r="C32" s="31" t="s">
        <v>299</v>
      </c>
      <c r="D32" s="32">
        <v>58100</v>
      </c>
      <c r="E32" s="32">
        <v>48062.07</v>
      </c>
      <c r="F32" s="32">
        <v>0</v>
      </c>
      <c r="G32" s="32">
        <v>0</v>
      </c>
      <c r="H32" s="22">
        <f t="shared" si="0"/>
        <v>58100</v>
      </c>
      <c r="I32" s="22">
        <f t="shared" si="1"/>
        <v>48062.07</v>
      </c>
      <c r="J32" s="13"/>
      <c r="K32" s="13"/>
      <c r="L32" s="13"/>
      <c r="M32" s="13"/>
    </row>
    <row r="33" spans="1:13" s="14" customFormat="1" ht="50.25" customHeight="1">
      <c r="A33" s="30" t="s">
        <v>300</v>
      </c>
      <c r="B33" s="30"/>
      <c r="C33" s="31" t="s">
        <v>301</v>
      </c>
      <c r="D33" s="32">
        <v>930000</v>
      </c>
      <c r="E33" s="32">
        <v>679817.42</v>
      </c>
      <c r="F33" s="32">
        <v>0</v>
      </c>
      <c r="G33" s="32">
        <v>0</v>
      </c>
      <c r="H33" s="22">
        <f t="shared" si="0"/>
        <v>930000</v>
      </c>
      <c r="I33" s="22">
        <f t="shared" si="1"/>
        <v>679817.42</v>
      </c>
      <c r="J33" s="13"/>
      <c r="K33" s="13"/>
      <c r="L33" s="13"/>
      <c r="M33" s="13"/>
    </row>
    <row r="34" spans="1:13" s="14" customFormat="1" ht="26.25" customHeight="1">
      <c r="A34" s="30" t="s">
        <v>238</v>
      </c>
      <c r="B34" s="30"/>
      <c r="C34" s="31" t="s">
        <v>302</v>
      </c>
      <c r="D34" s="32">
        <v>828800</v>
      </c>
      <c r="E34" s="32">
        <v>1113922.75</v>
      </c>
      <c r="F34" s="32">
        <v>0</v>
      </c>
      <c r="G34" s="32">
        <v>0</v>
      </c>
      <c r="H34" s="22">
        <f t="shared" si="0"/>
        <v>828800</v>
      </c>
      <c r="I34" s="22">
        <f t="shared" si="1"/>
        <v>1113922.75</v>
      </c>
      <c r="J34" s="13"/>
      <c r="K34" s="13"/>
      <c r="L34" s="13"/>
      <c r="M34" s="13"/>
    </row>
    <row r="35" spans="1:13" s="14" customFormat="1" ht="26.25" customHeight="1">
      <c r="A35" s="30" t="s">
        <v>303</v>
      </c>
      <c r="B35" s="30"/>
      <c r="C35" s="31" t="s">
        <v>304</v>
      </c>
      <c r="D35" s="32">
        <v>1047400</v>
      </c>
      <c r="E35" s="32">
        <v>549550.33</v>
      </c>
      <c r="F35" s="32">
        <v>0</v>
      </c>
      <c r="G35" s="32">
        <v>0</v>
      </c>
      <c r="H35" s="22">
        <f t="shared" si="0"/>
        <v>1047400</v>
      </c>
      <c r="I35" s="22">
        <f t="shared" si="1"/>
        <v>549550.33</v>
      </c>
      <c r="J35" s="13"/>
      <c r="K35" s="13"/>
      <c r="L35" s="13"/>
      <c r="M35" s="13"/>
    </row>
    <row r="36" spans="1:13" s="14" customFormat="1" ht="26.25" customHeight="1">
      <c r="A36" s="30" t="s">
        <v>305</v>
      </c>
      <c r="B36" s="30"/>
      <c r="C36" s="31" t="s">
        <v>306</v>
      </c>
      <c r="D36" s="32">
        <v>264300</v>
      </c>
      <c r="E36" s="32">
        <v>48909.97</v>
      </c>
      <c r="F36" s="32">
        <v>0</v>
      </c>
      <c r="G36" s="32">
        <v>0</v>
      </c>
      <c r="H36" s="22">
        <f t="shared" si="0"/>
        <v>264300</v>
      </c>
      <c r="I36" s="22">
        <f t="shared" si="1"/>
        <v>48909.97</v>
      </c>
      <c r="J36" s="13"/>
      <c r="K36" s="13"/>
      <c r="L36" s="13"/>
      <c r="M36" s="13"/>
    </row>
    <row r="37" spans="1:13" s="14" customFormat="1" ht="26.25" customHeight="1">
      <c r="A37" s="30" t="s">
        <v>307</v>
      </c>
      <c r="B37" s="30"/>
      <c r="C37" s="31" t="s">
        <v>308</v>
      </c>
      <c r="D37" s="32">
        <v>149700</v>
      </c>
      <c r="E37" s="32">
        <v>118186.42</v>
      </c>
      <c r="F37" s="32">
        <v>0</v>
      </c>
      <c r="G37" s="32">
        <v>0</v>
      </c>
      <c r="H37" s="22">
        <f t="shared" si="0"/>
        <v>149700</v>
      </c>
      <c r="I37" s="22">
        <f t="shared" si="1"/>
        <v>118186.42</v>
      </c>
      <c r="J37" s="13"/>
      <c r="K37" s="13"/>
      <c r="L37" s="13"/>
      <c r="M37" s="13"/>
    </row>
    <row r="38" spans="1:13" s="14" customFormat="1" ht="26.25" customHeight="1">
      <c r="A38" s="30" t="s">
        <v>239</v>
      </c>
      <c r="B38" s="30"/>
      <c r="C38" s="31" t="s">
        <v>309</v>
      </c>
      <c r="D38" s="32">
        <v>0</v>
      </c>
      <c r="E38" s="32">
        <v>27400</v>
      </c>
      <c r="F38" s="32">
        <v>0</v>
      </c>
      <c r="G38" s="32">
        <v>0</v>
      </c>
      <c r="H38" s="22">
        <f t="shared" si="0"/>
        <v>0</v>
      </c>
      <c r="I38" s="22">
        <f t="shared" si="1"/>
        <v>27400</v>
      </c>
      <c r="J38" s="13"/>
      <c r="K38" s="13"/>
      <c r="L38" s="13"/>
      <c r="M38" s="13"/>
    </row>
    <row r="39" spans="1:13" s="14" customFormat="1" ht="26.25" customHeight="1">
      <c r="A39" s="30" t="s">
        <v>240</v>
      </c>
      <c r="B39" s="30"/>
      <c r="C39" s="31" t="s">
        <v>310</v>
      </c>
      <c r="D39" s="32">
        <v>0</v>
      </c>
      <c r="E39" s="32">
        <v>31250</v>
      </c>
      <c r="F39" s="32">
        <v>0</v>
      </c>
      <c r="G39" s="32">
        <v>0</v>
      </c>
      <c r="H39" s="22">
        <f t="shared" si="0"/>
        <v>0</v>
      </c>
      <c r="I39" s="22">
        <f t="shared" si="1"/>
        <v>31250</v>
      </c>
      <c r="J39" s="13"/>
      <c r="K39" s="13"/>
      <c r="L39" s="13"/>
      <c r="M39" s="13"/>
    </row>
    <row r="40" spans="1:13" s="19" customFormat="1" ht="26.25" customHeight="1">
      <c r="A40" s="20" t="s">
        <v>241</v>
      </c>
      <c r="B40" s="20"/>
      <c r="C40" s="21" t="s">
        <v>311</v>
      </c>
      <c r="D40" s="22">
        <v>6207000</v>
      </c>
      <c r="E40" s="22">
        <v>3107934.3</v>
      </c>
      <c r="F40" s="22">
        <v>0</v>
      </c>
      <c r="G40" s="22">
        <v>0</v>
      </c>
      <c r="H40" s="22">
        <f t="shared" si="0"/>
        <v>6207000</v>
      </c>
      <c r="I40" s="22">
        <f t="shared" si="1"/>
        <v>3107934.3</v>
      </c>
      <c r="J40" s="18"/>
      <c r="K40" s="18"/>
      <c r="L40" s="18"/>
      <c r="M40" s="18"/>
    </row>
    <row r="41" spans="1:13" s="14" customFormat="1" ht="26.25" customHeight="1">
      <c r="A41" s="30" t="s">
        <v>242</v>
      </c>
      <c r="B41" s="30"/>
      <c r="C41" s="31" t="s">
        <v>312</v>
      </c>
      <c r="D41" s="32">
        <v>222000</v>
      </c>
      <c r="E41" s="32">
        <v>225726.91</v>
      </c>
      <c r="F41" s="32">
        <v>0</v>
      </c>
      <c r="G41" s="32">
        <v>0</v>
      </c>
      <c r="H41" s="22">
        <f t="shared" si="0"/>
        <v>222000</v>
      </c>
      <c r="I41" s="22">
        <f t="shared" si="1"/>
        <v>225726.91</v>
      </c>
      <c r="J41" s="13"/>
      <c r="K41" s="13"/>
      <c r="L41" s="13"/>
      <c r="M41" s="13"/>
    </row>
    <row r="42" spans="1:13" s="14" customFormat="1" ht="26.25" customHeight="1">
      <c r="A42" s="30" t="s">
        <v>243</v>
      </c>
      <c r="B42" s="30"/>
      <c r="C42" s="31" t="s">
        <v>313</v>
      </c>
      <c r="D42" s="32">
        <v>5200000</v>
      </c>
      <c r="E42" s="32">
        <v>2493680.32</v>
      </c>
      <c r="F42" s="32">
        <v>0</v>
      </c>
      <c r="G42" s="32">
        <v>0</v>
      </c>
      <c r="H42" s="22">
        <f t="shared" si="0"/>
        <v>5200000</v>
      </c>
      <c r="I42" s="22">
        <f t="shared" si="1"/>
        <v>2493680.32</v>
      </c>
      <c r="J42" s="13"/>
      <c r="K42" s="13"/>
      <c r="L42" s="13"/>
      <c r="M42" s="13"/>
    </row>
    <row r="43" spans="1:13" s="14" customFormat="1" ht="34.5" customHeight="1">
      <c r="A43" s="30" t="s">
        <v>314</v>
      </c>
      <c r="B43" s="30"/>
      <c r="C43" s="31" t="s">
        <v>315</v>
      </c>
      <c r="D43" s="32">
        <v>785000</v>
      </c>
      <c r="E43" s="32">
        <v>388527.07</v>
      </c>
      <c r="F43" s="32">
        <v>0</v>
      </c>
      <c r="G43" s="32">
        <v>0</v>
      </c>
      <c r="H43" s="22">
        <f t="shared" si="0"/>
        <v>785000</v>
      </c>
      <c r="I43" s="22">
        <f t="shared" si="1"/>
        <v>388527.07</v>
      </c>
      <c r="J43" s="13"/>
      <c r="K43" s="13"/>
      <c r="L43" s="13"/>
      <c r="M43" s="13"/>
    </row>
    <row r="44" spans="1:13" s="24" customFormat="1" ht="26.25" customHeight="1">
      <c r="A44" s="20" t="s">
        <v>27</v>
      </c>
      <c r="B44" s="20"/>
      <c r="C44" s="21" t="s">
        <v>28</v>
      </c>
      <c r="D44" s="22">
        <v>0</v>
      </c>
      <c r="E44" s="22">
        <v>0</v>
      </c>
      <c r="F44" s="22">
        <v>8675</v>
      </c>
      <c r="G44" s="22">
        <v>8676.04</v>
      </c>
      <c r="H44" s="22">
        <f t="shared" si="0"/>
        <v>8675</v>
      </c>
      <c r="I44" s="22">
        <f t="shared" si="1"/>
        <v>8676.04</v>
      </c>
      <c r="J44" s="23"/>
      <c r="K44" s="23"/>
      <c r="L44" s="23"/>
      <c r="M44" s="23"/>
    </row>
    <row r="45" spans="1:13" s="14" customFormat="1" ht="26.25" customHeight="1">
      <c r="A45" s="30" t="s">
        <v>29</v>
      </c>
      <c r="B45" s="30"/>
      <c r="C45" s="31" t="s">
        <v>30</v>
      </c>
      <c r="D45" s="32">
        <v>0</v>
      </c>
      <c r="E45" s="32">
        <v>0</v>
      </c>
      <c r="F45" s="32">
        <v>8675</v>
      </c>
      <c r="G45" s="32">
        <v>8676.04</v>
      </c>
      <c r="H45" s="22">
        <f t="shared" si="0"/>
        <v>8675</v>
      </c>
      <c r="I45" s="22">
        <f t="shared" si="1"/>
        <v>8676.04</v>
      </c>
      <c r="J45" s="13"/>
      <c r="K45" s="13"/>
      <c r="L45" s="13"/>
      <c r="M45" s="13"/>
    </row>
    <row r="46" spans="1:13" s="14" customFormat="1" ht="52.5" customHeight="1">
      <c r="A46" s="30" t="s">
        <v>31</v>
      </c>
      <c r="B46" s="30"/>
      <c r="C46" s="31" t="s">
        <v>32</v>
      </c>
      <c r="D46" s="32">
        <v>0</v>
      </c>
      <c r="E46" s="32">
        <v>0</v>
      </c>
      <c r="F46" s="32">
        <v>4077</v>
      </c>
      <c r="G46" s="32">
        <v>4077.54</v>
      </c>
      <c r="H46" s="22">
        <f t="shared" si="0"/>
        <v>4077</v>
      </c>
      <c r="I46" s="22">
        <f t="shared" si="1"/>
        <v>4077.54</v>
      </c>
      <c r="J46" s="13"/>
      <c r="K46" s="13"/>
      <c r="L46" s="13"/>
      <c r="M46" s="13"/>
    </row>
    <row r="47" spans="1:13" s="14" customFormat="1" ht="39" customHeight="1">
      <c r="A47" s="30" t="s">
        <v>387</v>
      </c>
      <c r="B47" s="30"/>
      <c r="C47" s="31" t="s">
        <v>388</v>
      </c>
      <c r="D47" s="32">
        <v>0</v>
      </c>
      <c r="E47" s="32">
        <v>0</v>
      </c>
      <c r="F47" s="32">
        <v>4598</v>
      </c>
      <c r="G47" s="32">
        <v>4598.5</v>
      </c>
      <c r="H47" s="22">
        <f>D47+F47</f>
        <v>4598</v>
      </c>
      <c r="I47" s="22">
        <f>E47+G47</f>
        <v>4598.5</v>
      </c>
      <c r="J47" s="13"/>
      <c r="K47" s="13"/>
      <c r="L47" s="13"/>
      <c r="M47" s="13"/>
    </row>
    <row r="48" spans="1:13" s="24" customFormat="1" ht="26.25" customHeight="1">
      <c r="A48" s="20" t="s">
        <v>33</v>
      </c>
      <c r="B48" s="20"/>
      <c r="C48" s="21" t="s">
        <v>34</v>
      </c>
      <c r="D48" s="22">
        <v>68800</v>
      </c>
      <c r="E48" s="22">
        <v>106483.33</v>
      </c>
      <c r="F48" s="22">
        <v>3136375.19</v>
      </c>
      <c r="G48" s="22">
        <v>1852584.9200000002</v>
      </c>
      <c r="H48" s="22">
        <f t="shared" si="0"/>
        <v>3205175.19</v>
      </c>
      <c r="I48" s="22">
        <f t="shared" si="1"/>
        <v>1959068.2500000002</v>
      </c>
      <c r="J48" s="23"/>
      <c r="K48" s="23"/>
      <c r="L48" s="23"/>
      <c r="M48" s="23"/>
    </row>
    <row r="49" spans="1:13" s="24" customFormat="1" ht="33" customHeight="1">
      <c r="A49" s="20" t="s">
        <v>35</v>
      </c>
      <c r="B49" s="20"/>
      <c r="C49" s="21" t="s">
        <v>36</v>
      </c>
      <c r="D49" s="22">
        <v>17900</v>
      </c>
      <c r="E49" s="22">
        <v>28281.260000000002</v>
      </c>
      <c r="F49" s="22">
        <v>0</v>
      </c>
      <c r="G49" s="22">
        <v>90783.66</v>
      </c>
      <c r="H49" s="22">
        <f t="shared" si="0"/>
        <v>17900</v>
      </c>
      <c r="I49" s="22">
        <f t="shared" si="1"/>
        <v>119064.92000000001</v>
      </c>
      <c r="J49" s="23"/>
      <c r="K49" s="23"/>
      <c r="L49" s="23"/>
      <c r="M49" s="23"/>
    </row>
    <row r="50" spans="1:13" s="14" customFormat="1" ht="34.5" customHeight="1">
      <c r="A50" s="30" t="s">
        <v>37</v>
      </c>
      <c r="B50" s="30"/>
      <c r="C50" s="31" t="s">
        <v>38</v>
      </c>
      <c r="D50" s="32">
        <v>0</v>
      </c>
      <c r="E50" s="32">
        <v>0</v>
      </c>
      <c r="F50" s="32">
        <v>0</v>
      </c>
      <c r="G50" s="32">
        <v>0</v>
      </c>
      <c r="H50" s="22">
        <f t="shared" si="0"/>
        <v>0</v>
      </c>
      <c r="I50" s="22">
        <f t="shared" si="1"/>
        <v>0</v>
      </c>
      <c r="J50" s="13"/>
      <c r="K50" s="13"/>
      <c r="L50" s="13"/>
      <c r="M50" s="13"/>
    </row>
    <row r="51" spans="1:13" s="14" customFormat="1" ht="23.25" customHeight="1">
      <c r="A51" s="30" t="s">
        <v>316</v>
      </c>
      <c r="B51" s="30"/>
      <c r="C51" s="31" t="s">
        <v>244</v>
      </c>
      <c r="D51" s="32">
        <v>17900</v>
      </c>
      <c r="E51" s="32">
        <v>28281.260000000002</v>
      </c>
      <c r="F51" s="32">
        <v>0</v>
      </c>
      <c r="G51" s="32">
        <v>0</v>
      </c>
      <c r="H51" s="22">
        <f t="shared" si="0"/>
        <v>17900</v>
      </c>
      <c r="I51" s="22">
        <f t="shared" si="1"/>
        <v>28281.260000000002</v>
      </c>
      <c r="J51" s="13"/>
      <c r="K51" s="13"/>
      <c r="L51" s="13"/>
      <c r="M51" s="13"/>
    </row>
    <row r="52" spans="1:13" s="14" customFormat="1" ht="23.25" customHeight="1">
      <c r="A52" s="30" t="s">
        <v>245</v>
      </c>
      <c r="B52" s="30"/>
      <c r="C52" s="31" t="s">
        <v>247</v>
      </c>
      <c r="D52" s="32">
        <v>10869</v>
      </c>
      <c r="E52" s="32">
        <v>10910.4</v>
      </c>
      <c r="F52" s="32">
        <v>0</v>
      </c>
      <c r="G52" s="32">
        <v>0</v>
      </c>
      <c r="H52" s="22">
        <f t="shared" si="0"/>
        <v>10869</v>
      </c>
      <c r="I52" s="22">
        <f t="shared" si="1"/>
        <v>10910.4</v>
      </c>
      <c r="J52" s="13"/>
      <c r="K52" s="13"/>
      <c r="L52" s="13"/>
      <c r="M52" s="13"/>
    </row>
    <row r="53" spans="1:13" s="14" customFormat="1" ht="54" customHeight="1">
      <c r="A53" s="30" t="s">
        <v>246</v>
      </c>
      <c r="B53" s="30"/>
      <c r="C53" s="31" t="s">
        <v>248</v>
      </c>
      <c r="D53" s="32">
        <v>7031</v>
      </c>
      <c r="E53" s="32">
        <v>17370.86</v>
      </c>
      <c r="F53" s="32">
        <v>0</v>
      </c>
      <c r="G53" s="32">
        <v>0</v>
      </c>
      <c r="H53" s="22">
        <f t="shared" si="0"/>
        <v>7031</v>
      </c>
      <c r="I53" s="22">
        <f t="shared" si="1"/>
        <v>17370.86</v>
      </c>
      <c r="J53" s="13"/>
      <c r="K53" s="13"/>
      <c r="L53" s="13"/>
      <c r="M53" s="13"/>
    </row>
    <row r="54" spans="1:13" s="14" customFormat="1" ht="51.75" customHeight="1">
      <c r="A54" s="30" t="s">
        <v>39</v>
      </c>
      <c r="B54" s="30"/>
      <c r="C54" s="31" t="s">
        <v>40</v>
      </c>
      <c r="D54" s="32">
        <v>0</v>
      </c>
      <c r="E54" s="32">
        <v>0</v>
      </c>
      <c r="F54" s="32">
        <v>0</v>
      </c>
      <c r="G54" s="32">
        <v>90783.66</v>
      </c>
      <c r="H54" s="22">
        <f t="shared" si="0"/>
        <v>0</v>
      </c>
      <c r="I54" s="22">
        <f t="shared" si="1"/>
        <v>90783.66</v>
      </c>
      <c r="J54" s="13"/>
      <c r="K54" s="13"/>
      <c r="L54" s="13"/>
      <c r="M54" s="13"/>
    </row>
    <row r="55" spans="1:13" s="24" customFormat="1" ht="33" customHeight="1">
      <c r="A55" s="20" t="s">
        <v>41</v>
      </c>
      <c r="B55" s="20"/>
      <c r="C55" s="21" t="s">
        <v>42</v>
      </c>
      <c r="D55" s="22">
        <v>20400</v>
      </c>
      <c r="E55" s="22">
        <v>6271.94</v>
      </c>
      <c r="F55" s="22">
        <v>0</v>
      </c>
      <c r="G55" s="22">
        <v>0</v>
      </c>
      <c r="H55" s="22">
        <f t="shared" si="0"/>
        <v>20400</v>
      </c>
      <c r="I55" s="22">
        <f t="shared" si="1"/>
        <v>6271.94</v>
      </c>
      <c r="J55" s="23"/>
      <c r="K55" s="23"/>
      <c r="L55" s="23"/>
      <c r="M55" s="23"/>
    </row>
    <row r="56" spans="1:13" s="19" customFormat="1" ht="26.25" customHeight="1">
      <c r="A56" s="20" t="s">
        <v>43</v>
      </c>
      <c r="B56" s="20"/>
      <c r="C56" s="21" t="s">
        <v>44</v>
      </c>
      <c r="D56" s="22">
        <v>14700</v>
      </c>
      <c r="E56" s="22">
        <v>4434.24</v>
      </c>
      <c r="F56" s="22">
        <v>0</v>
      </c>
      <c r="G56" s="22">
        <v>0</v>
      </c>
      <c r="H56" s="22">
        <f t="shared" si="0"/>
        <v>14700</v>
      </c>
      <c r="I56" s="22">
        <f t="shared" si="1"/>
        <v>4434.24</v>
      </c>
      <c r="J56" s="18"/>
      <c r="K56" s="18"/>
      <c r="L56" s="18"/>
      <c r="M56" s="18"/>
    </row>
    <row r="57" spans="1:13" s="14" customFormat="1" ht="26.25" customHeight="1">
      <c r="A57" s="30" t="s">
        <v>252</v>
      </c>
      <c r="B57" s="30"/>
      <c r="C57" s="31" t="s">
        <v>249</v>
      </c>
      <c r="D57" s="32">
        <v>14700</v>
      </c>
      <c r="E57" s="32">
        <v>4434.24</v>
      </c>
      <c r="F57" s="32">
        <v>0</v>
      </c>
      <c r="G57" s="32">
        <v>0</v>
      </c>
      <c r="H57" s="22">
        <f t="shared" si="0"/>
        <v>14700</v>
      </c>
      <c r="I57" s="22">
        <f t="shared" si="1"/>
        <v>4434.24</v>
      </c>
      <c r="J57" s="13"/>
      <c r="K57" s="13"/>
      <c r="L57" s="13"/>
      <c r="M57" s="13"/>
    </row>
    <row r="58" spans="1:13" s="19" customFormat="1" ht="26.25" customHeight="1">
      <c r="A58" s="20" t="s">
        <v>317</v>
      </c>
      <c r="B58" s="20"/>
      <c r="C58" s="21" t="s">
        <v>250</v>
      </c>
      <c r="D58" s="22">
        <v>2700</v>
      </c>
      <c r="E58" s="22">
        <v>1837.7</v>
      </c>
      <c r="F58" s="22">
        <v>0</v>
      </c>
      <c r="G58" s="22">
        <v>0</v>
      </c>
      <c r="H58" s="22">
        <f t="shared" si="0"/>
        <v>2700</v>
      </c>
      <c r="I58" s="22">
        <f t="shared" si="1"/>
        <v>1837.7</v>
      </c>
      <c r="J58" s="18"/>
      <c r="K58" s="18"/>
      <c r="L58" s="18"/>
      <c r="M58" s="18"/>
    </row>
    <row r="59" spans="1:13" s="14" customFormat="1" ht="57" customHeight="1">
      <c r="A59" s="30" t="s">
        <v>253</v>
      </c>
      <c r="B59" s="30"/>
      <c r="C59" s="31" t="s">
        <v>251</v>
      </c>
      <c r="D59" s="32">
        <v>2700</v>
      </c>
      <c r="E59" s="32">
        <v>1837.7</v>
      </c>
      <c r="F59" s="32">
        <v>0</v>
      </c>
      <c r="G59" s="32">
        <v>0</v>
      </c>
      <c r="H59" s="22">
        <f t="shared" si="0"/>
        <v>2700</v>
      </c>
      <c r="I59" s="22">
        <f t="shared" si="1"/>
        <v>1837.7</v>
      </c>
      <c r="J59" s="13"/>
      <c r="K59" s="13"/>
      <c r="L59" s="13"/>
      <c r="M59" s="13"/>
    </row>
    <row r="60" spans="1:13" s="19" customFormat="1" ht="86.25" customHeight="1">
      <c r="A60" s="20" t="s">
        <v>45</v>
      </c>
      <c r="B60" s="20"/>
      <c r="C60" s="21" t="s">
        <v>46</v>
      </c>
      <c r="D60" s="22">
        <v>3000</v>
      </c>
      <c r="E60" s="22">
        <v>0</v>
      </c>
      <c r="F60" s="22">
        <v>0</v>
      </c>
      <c r="G60" s="22">
        <v>0</v>
      </c>
      <c r="H60" s="22">
        <f t="shared" si="0"/>
        <v>3000</v>
      </c>
      <c r="I60" s="22">
        <f t="shared" si="1"/>
        <v>0</v>
      </c>
      <c r="J60" s="18"/>
      <c r="K60" s="18"/>
      <c r="L60" s="18"/>
      <c r="M60" s="18"/>
    </row>
    <row r="61" spans="1:13" s="24" customFormat="1" ht="18" customHeight="1">
      <c r="A61" s="20" t="s">
        <v>47</v>
      </c>
      <c r="B61" s="20"/>
      <c r="C61" s="21" t="s">
        <v>48</v>
      </c>
      <c r="D61" s="22">
        <v>30500</v>
      </c>
      <c r="E61" s="22">
        <v>71930.13</v>
      </c>
      <c r="F61" s="22">
        <v>0</v>
      </c>
      <c r="G61" s="22">
        <v>789282.9400000001</v>
      </c>
      <c r="H61" s="22">
        <f t="shared" si="0"/>
        <v>30500</v>
      </c>
      <c r="I61" s="22">
        <f t="shared" si="1"/>
        <v>861213.0700000001</v>
      </c>
      <c r="J61" s="23"/>
      <c r="K61" s="23"/>
      <c r="L61" s="23"/>
      <c r="M61" s="23"/>
    </row>
    <row r="62" spans="1:13" s="19" customFormat="1" ht="26.25" customHeight="1">
      <c r="A62" s="20" t="s">
        <v>49</v>
      </c>
      <c r="B62" s="20"/>
      <c r="C62" s="21" t="s">
        <v>50</v>
      </c>
      <c r="D62" s="22">
        <v>30500</v>
      </c>
      <c r="E62" s="22">
        <v>71930.13</v>
      </c>
      <c r="F62" s="22">
        <v>0</v>
      </c>
      <c r="G62" s="22">
        <v>2965.52</v>
      </c>
      <c r="H62" s="22">
        <f t="shared" si="0"/>
        <v>30500</v>
      </c>
      <c r="I62" s="22">
        <f t="shared" si="1"/>
        <v>74895.65000000001</v>
      </c>
      <c r="J62" s="18"/>
      <c r="K62" s="18"/>
      <c r="L62" s="18"/>
      <c r="M62" s="18"/>
    </row>
    <row r="63" spans="1:13" s="14" customFormat="1" ht="26.25" customHeight="1">
      <c r="A63" s="30" t="s">
        <v>49</v>
      </c>
      <c r="B63" s="30"/>
      <c r="C63" s="31" t="s">
        <v>51</v>
      </c>
      <c r="D63" s="32">
        <v>30500</v>
      </c>
      <c r="E63" s="32">
        <v>43144.22</v>
      </c>
      <c r="F63" s="32">
        <v>0</v>
      </c>
      <c r="G63" s="32">
        <v>0</v>
      </c>
      <c r="H63" s="22">
        <f t="shared" si="0"/>
        <v>30500</v>
      </c>
      <c r="I63" s="22">
        <f t="shared" si="1"/>
        <v>43144.22</v>
      </c>
      <c r="J63" s="13"/>
      <c r="K63" s="13"/>
      <c r="L63" s="13"/>
      <c r="M63" s="13"/>
    </row>
    <row r="64" spans="1:13" s="14" customFormat="1" ht="68.25" customHeight="1">
      <c r="A64" s="30" t="s">
        <v>389</v>
      </c>
      <c r="B64" s="30"/>
      <c r="C64" s="31" t="s">
        <v>390</v>
      </c>
      <c r="D64" s="32">
        <v>0</v>
      </c>
      <c r="E64" s="32">
        <v>0</v>
      </c>
      <c r="F64" s="32">
        <v>0</v>
      </c>
      <c r="G64" s="32">
        <v>2965.52</v>
      </c>
      <c r="H64" s="22">
        <f>D64+F64</f>
        <v>0</v>
      </c>
      <c r="I64" s="22">
        <f>E64+G64</f>
        <v>2965.52</v>
      </c>
      <c r="J64" s="13"/>
      <c r="K64" s="13"/>
      <c r="L64" s="13"/>
      <c r="M64" s="13"/>
    </row>
    <row r="65" spans="1:13" s="14" customFormat="1" ht="102.75" customHeight="1">
      <c r="A65" s="30" t="s">
        <v>383</v>
      </c>
      <c r="B65" s="30"/>
      <c r="C65" s="31" t="s">
        <v>384</v>
      </c>
      <c r="D65" s="32">
        <v>0</v>
      </c>
      <c r="E65" s="32">
        <v>28785.91</v>
      </c>
      <c r="F65" s="32">
        <v>0</v>
      </c>
      <c r="G65" s="32">
        <v>0</v>
      </c>
      <c r="H65" s="22">
        <f>D65+F65</f>
        <v>0</v>
      </c>
      <c r="I65" s="22">
        <f>E65+G65</f>
        <v>28785.91</v>
      </c>
      <c r="J65" s="13"/>
      <c r="K65" s="13"/>
      <c r="L65" s="13"/>
      <c r="M65" s="13"/>
    </row>
    <row r="66" spans="1:13" s="19" customFormat="1" ht="36.75" customHeight="1">
      <c r="A66" s="20" t="s">
        <v>229</v>
      </c>
      <c r="B66" s="20"/>
      <c r="C66" s="21" t="s">
        <v>228</v>
      </c>
      <c r="D66" s="22">
        <v>0</v>
      </c>
      <c r="E66" s="22">
        <v>0</v>
      </c>
      <c r="F66" s="22">
        <v>0</v>
      </c>
      <c r="G66" s="22">
        <v>786317.42</v>
      </c>
      <c r="H66" s="22">
        <f t="shared" si="0"/>
        <v>0</v>
      </c>
      <c r="I66" s="22">
        <f t="shared" si="1"/>
        <v>786317.42</v>
      </c>
      <c r="J66" s="18"/>
      <c r="K66" s="18"/>
      <c r="L66" s="18"/>
      <c r="M66" s="18"/>
    </row>
    <row r="67" spans="1:13" s="24" customFormat="1" ht="27.75" customHeight="1">
      <c r="A67" s="20" t="s">
        <v>52</v>
      </c>
      <c r="B67" s="20"/>
      <c r="C67" s="21" t="s">
        <v>53</v>
      </c>
      <c r="D67" s="22">
        <v>0</v>
      </c>
      <c r="E67" s="22">
        <v>0</v>
      </c>
      <c r="F67" s="22">
        <v>3136375.19</v>
      </c>
      <c r="G67" s="22">
        <v>972518.32</v>
      </c>
      <c r="H67" s="22">
        <f t="shared" si="0"/>
        <v>3136375.19</v>
      </c>
      <c r="I67" s="22">
        <f t="shared" si="1"/>
        <v>972518.32</v>
      </c>
      <c r="J67" s="23"/>
      <c r="K67" s="23"/>
      <c r="L67" s="23"/>
      <c r="M67" s="23"/>
    </row>
    <row r="68" spans="1:13" s="19" customFormat="1" ht="35.25" customHeight="1">
      <c r="A68" s="20" t="s">
        <v>54</v>
      </c>
      <c r="B68" s="20"/>
      <c r="C68" s="21" t="s">
        <v>55</v>
      </c>
      <c r="D68" s="22">
        <v>0</v>
      </c>
      <c r="E68" s="22">
        <v>0</v>
      </c>
      <c r="F68" s="22">
        <v>3130105</v>
      </c>
      <c r="G68" s="22">
        <v>931286.5</v>
      </c>
      <c r="H68" s="22">
        <f t="shared" si="0"/>
        <v>3130105</v>
      </c>
      <c r="I68" s="22">
        <f t="shared" si="1"/>
        <v>931286.5</v>
      </c>
      <c r="J68" s="18"/>
      <c r="K68" s="18"/>
      <c r="L68" s="18"/>
      <c r="M68" s="18"/>
    </row>
    <row r="69" spans="1:13" s="14" customFormat="1" ht="35.25" customHeight="1">
      <c r="A69" s="30" t="s">
        <v>56</v>
      </c>
      <c r="B69" s="30"/>
      <c r="C69" s="31" t="s">
        <v>57</v>
      </c>
      <c r="D69" s="32">
        <v>0</v>
      </c>
      <c r="E69" s="32">
        <v>0</v>
      </c>
      <c r="F69" s="32">
        <v>3039405</v>
      </c>
      <c r="G69" s="32">
        <v>902428.37</v>
      </c>
      <c r="H69" s="22">
        <f t="shared" si="0"/>
        <v>3039405</v>
      </c>
      <c r="I69" s="22">
        <f t="shared" si="1"/>
        <v>902428.37</v>
      </c>
      <c r="J69" s="13"/>
      <c r="K69" s="13"/>
      <c r="L69" s="13"/>
      <c r="M69" s="13"/>
    </row>
    <row r="70" spans="1:13" s="14" customFormat="1" ht="35.25" customHeight="1">
      <c r="A70" s="30" t="s">
        <v>58</v>
      </c>
      <c r="B70" s="30"/>
      <c r="C70" s="31" t="s">
        <v>59</v>
      </c>
      <c r="D70" s="32">
        <v>0</v>
      </c>
      <c r="E70" s="32">
        <v>0</v>
      </c>
      <c r="F70" s="32">
        <v>20000</v>
      </c>
      <c r="G70" s="32">
        <v>1114.71</v>
      </c>
      <c r="H70" s="22">
        <f t="shared" si="0"/>
        <v>20000</v>
      </c>
      <c r="I70" s="22">
        <f t="shared" si="1"/>
        <v>1114.71</v>
      </c>
      <c r="J70" s="13"/>
      <c r="K70" s="13"/>
      <c r="L70" s="13"/>
      <c r="M70" s="13"/>
    </row>
    <row r="71" spans="1:13" s="14" customFormat="1" ht="26.25" customHeight="1">
      <c r="A71" s="30" t="s">
        <v>60</v>
      </c>
      <c r="B71" s="30"/>
      <c r="C71" s="31" t="s">
        <v>61</v>
      </c>
      <c r="D71" s="32">
        <v>0</v>
      </c>
      <c r="E71" s="32">
        <v>0</v>
      </c>
      <c r="F71" s="32">
        <v>70700</v>
      </c>
      <c r="G71" s="32">
        <v>27743.42</v>
      </c>
      <c r="H71" s="22">
        <f t="shared" si="0"/>
        <v>70700</v>
      </c>
      <c r="I71" s="22">
        <f t="shared" si="1"/>
        <v>27743.42</v>
      </c>
      <c r="J71" s="13"/>
      <c r="K71" s="13"/>
      <c r="L71" s="13"/>
      <c r="M71" s="13"/>
    </row>
    <row r="72" spans="1:13" s="14" customFormat="1" ht="54" customHeight="1">
      <c r="A72" s="30" t="s">
        <v>318</v>
      </c>
      <c r="B72" s="30"/>
      <c r="C72" s="31" t="s">
        <v>319</v>
      </c>
      <c r="D72" s="32">
        <v>0</v>
      </c>
      <c r="E72" s="32">
        <v>0</v>
      </c>
      <c r="F72" s="32">
        <v>0</v>
      </c>
      <c r="G72" s="32">
        <v>0</v>
      </c>
      <c r="H72" s="22">
        <f t="shared" si="0"/>
        <v>0</v>
      </c>
      <c r="I72" s="22">
        <f t="shared" si="1"/>
        <v>0</v>
      </c>
      <c r="J72" s="13"/>
      <c r="K72" s="13"/>
      <c r="L72" s="13"/>
      <c r="M72" s="13"/>
    </row>
    <row r="73" spans="1:13" s="19" customFormat="1" ht="34.5" customHeight="1">
      <c r="A73" s="20" t="s">
        <v>62</v>
      </c>
      <c r="B73" s="20"/>
      <c r="C73" s="21" t="s">
        <v>63</v>
      </c>
      <c r="D73" s="22">
        <v>0</v>
      </c>
      <c r="E73" s="22">
        <v>0</v>
      </c>
      <c r="F73" s="22">
        <v>0</v>
      </c>
      <c r="G73" s="22">
        <v>41231.82</v>
      </c>
      <c r="H73" s="22">
        <f t="shared" si="0"/>
        <v>0</v>
      </c>
      <c r="I73" s="22">
        <f t="shared" si="1"/>
        <v>41231.82</v>
      </c>
      <c r="J73" s="18"/>
      <c r="K73" s="18"/>
      <c r="L73" s="18"/>
      <c r="M73" s="18"/>
    </row>
    <row r="74" spans="1:13" s="14" customFormat="1" ht="26.25" customHeight="1">
      <c r="A74" s="30" t="s">
        <v>64</v>
      </c>
      <c r="B74" s="30"/>
      <c r="C74" s="31" t="s">
        <v>65</v>
      </c>
      <c r="D74" s="32">
        <v>0</v>
      </c>
      <c r="E74" s="32">
        <v>0</v>
      </c>
      <c r="F74" s="32">
        <v>0</v>
      </c>
      <c r="G74" s="32">
        <v>41231.82</v>
      </c>
      <c r="H74" s="22">
        <f t="shared" si="0"/>
        <v>0</v>
      </c>
      <c r="I74" s="22">
        <f t="shared" si="1"/>
        <v>41231.82</v>
      </c>
      <c r="J74" s="13"/>
      <c r="K74" s="13"/>
      <c r="L74" s="13"/>
      <c r="M74" s="13"/>
    </row>
    <row r="75" spans="1:13" s="14" customFormat="1" ht="114.75" customHeight="1">
      <c r="A75" s="30" t="s">
        <v>320</v>
      </c>
      <c r="B75" s="30"/>
      <c r="C75" s="31" t="s">
        <v>66</v>
      </c>
      <c r="D75" s="32">
        <v>0</v>
      </c>
      <c r="E75" s="32">
        <v>0</v>
      </c>
      <c r="F75" s="32">
        <v>0</v>
      </c>
      <c r="G75" s="32">
        <v>0</v>
      </c>
      <c r="H75" s="22">
        <f t="shared" si="0"/>
        <v>0</v>
      </c>
      <c r="I75" s="22">
        <f t="shared" si="1"/>
        <v>0</v>
      </c>
      <c r="J75" s="13"/>
      <c r="K75" s="13"/>
      <c r="L75" s="13"/>
      <c r="M75" s="13"/>
    </row>
    <row r="76" spans="1:13" s="24" customFormat="1" ht="33" customHeight="1">
      <c r="A76" s="20" t="s">
        <v>321</v>
      </c>
      <c r="B76" s="20"/>
      <c r="C76" s="21" t="s">
        <v>322</v>
      </c>
      <c r="D76" s="22">
        <v>0</v>
      </c>
      <c r="E76" s="22">
        <v>0</v>
      </c>
      <c r="F76" s="22">
        <v>0</v>
      </c>
      <c r="G76" s="22">
        <v>0</v>
      </c>
      <c r="H76" s="22">
        <f t="shared" si="0"/>
        <v>0</v>
      </c>
      <c r="I76" s="22">
        <f t="shared" si="1"/>
        <v>0</v>
      </c>
      <c r="J76" s="23"/>
      <c r="K76" s="23"/>
      <c r="L76" s="23"/>
      <c r="M76" s="23"/>
    </row>
    <row r="77" spans="1:13" s="19" customFormat="1" ht="38.25" customHeight="1">
      <c r="A77" s="20" t="s">
        <v>323</v>
      </c>
      <c r="B77" s="20"/>
      <c r="C77" s="21" t="s">
        <v>324</v>
      </c>
      <c r="D77" s="22">
        <v>0</v>
      </c>
      <c r="E77" s="22">
        <v>0</v>
      </c>
      <c r="F77" s="22">
        <v>0</v>
      </c>
      <c r="G77" s="22">
        <v>0</v>
      </c>
      <c r="H77" s="22">
        <f t="shared" si="0"/>
        <v>0</v>
      </c>
      <c r="I77" s="22">
        <f t="shared" si="1"/>
        <v>0</v>
      </c>
      <c r="J77" s="18"/>
      <c r="K77" s="18"/>
      <c r="L77" s="18"/>
      <c r="M77" s="18"/>
    </row>
    <row r="78" spans="1:13" s="19" customFormat="1" ht="26.25" customHeight="1">
      <c r="A78" s="20" t="s">
        <v>325</v>
      </c>
      <c r="B78" s="20"/>
      <c r="C78" s="21" t="s">
        <v>326</v>
      </c>
      <c r="D78" s="22">
        <v>0</v>
      </c>
      <c r="E78" s="22">
        <v>0</v>
      </c>
      <c r="F78" s="22">
        <v>0</v>
      </c>
      <c r="G78" s="22">
        <v>0</v>
      </c>
      <c r="H78" s="22">
        <f aca="true" t="shared" si="2" ref="H78:H101">D78+F78</f>
        <v>0</v>
      </c>
      <c r="I78" s="22">
        <f aca="true" t="shared" si="3" ref="I78:I101">E78+G78</f>
        <v>0</v>
      </c>
      <c r="J78" s="18"/>
      <c r="K78" s="18"/>
      <c r="L78" s="18"/>
      <c r="M78" s="18"/>
    </row>
    <row r="79" spans="1:13" s="14" customFormat="1" ht="84" customHeight="1">
      <c r="A79" s="30" t="s">
        <v>327</v>
      </c>
      <c r="B79" s="30"/>
      <c r="C79" s="31" t="s">
        <v>328</v>
      </c>
      <c r="D79" s="32">
        <v>0</v>
      </c>
      <c r="E79" s="32">
        <v>0</v>
      </c>
      <c r="F79" s="32">
        <v>0</v>
      </c>
      <c r="G79" s="32">
        <v>0</v>
      </c>
      <c r="H79" s="22">
        <f t="shared" si="2"/>
        <v>0</v>
      </c>
      <c r="I79" s="22">
        <f t="shared" si="3"/>
        <v>0</v>
      </c>
      <c r="J79" s="13"/>
      <c r="K79" s="13"/>
      <c r="L79" s="13"/>
      <c r="M79" s="13"/>
    </row>
    <row r="80" spans="1:13" s="24" customFormat="1" ht="33" customHeight="1">
      <c r="A80" s="20" t="s">
        <v>261</v>
      </c>
      <c r="B80" s="20"/>
      <c r="C80" s="21" t="s">
        <v>329</v>
      </c>
      <c r="D80" s="22">
        <v>0</v>
      </c>
      <c r="E80" s="22">
        <v>0</v>
      </c>
      <c r="F80" s="22">
        <v>0</v>
      </c>
      <c r="G80" s="22">
        <v>0</v>
      </c>
      <c r="H80" s="22">
        <f t="shared" si="2"/>
        <v>0</v>
      </c>
      <c r="I80" s="22">
        <f t="shared" si="3"/>
        <v>0</v>
      </c>
      <c r="J80" s="23"/>
      <c r="K80" s="23"/>
      <c r="L80" s="23"/>
      <c r="M80" s="23"/>
    </row>
    <row r="81" spans="1:13" s="14" customFormat="1" ht="69" customHeight="1">
      <c r="A81" s="30" t="s">
        <v>262</v>
      </c>
      <c r="B81" s="30"/>
      <c r="C81" s="31" t="s">
        <v>330</v>
      </c>
      <c r="D81" s="32">
        <v>0</v>
      </c>
      <c r="E81" s="32">
        <v>0</v>
      </c>
      <c r="F81" s="32">
        <v>0</v>
      </c>
      <c r="G81" s="32">
        <v>0</v>
      </c>
      <c r="H81" s="22">
        <f t="shared" si="2"/>
        <v>0</v>
      </c>
      <c r="I81" s="22">
        <f t="shared" si="3"/>
        <v>0</v>
      </c>
      <c r="J81" s="13"/>
      <c r="K81" s="13"/>
      <c r="L81" s="13"/>
      <c r="M81" s="13"/>
    </row>
    <row r="82" spans="1:13" s="24" customFormat="1" ht="33" customHeight="1">
      <c r="A82" s="20" t="s">
        <v>67</v>
      </c>
      <c r="B82" s="20"/>
      <c r="C82" s="21" t="s">
        <v>68</v>
      </c>
      <c r="D82" s="22">
        <v>134230000</v>
      </c>
      <c r="E82" s="22">
        <v>63903989.39999999</v>
      </c>
      <c r="F82" s="22">
        <f>3145050.19-6270.19</f>
        <v>3138780</v>
      </c>
      <c r="G82" s="22">
        <v>1861260.96</v>
      </c>
      <c r="H82" s="22">
        <f t="shared" si="2"/>
        <v>137368780</v>
      </c>
      <c r="I82" s="22">
        <f t="shared" si="3"/>
        <v>65765250.35999999</v>
      </c>
      <c r="J82" s="23"/>
      <c r="K82" s="23"/>
      <c r="L82" s="23"/>
      <c r="M82" s="23"/>
    </row>
    <row r="83" spans="1:13" s="24" customFormat="1" ht="26.25" customHeight="1">
      <c r="A83" s="20" t="s">
        <v>69</v>
      </c>
      <c r="B83" s="20"/>
      <c r="C83" s="21" t="s">
        <v>70</v>
      </c>
      <c r="D83" s="22">
        <f>D84</f>
        <v>30431623</v>
      </c>
      <c r="E83" s="22">
        <v>17471138</v>
      </c>
      <c r="F83" s="22">
        <v>2297003</v>
      </c>
      <c r="G83" s="22">
        <v>108499</v>
      </c>
      <c r="H83" s="22">
        <f t="shared" si="2"/>
        <v>32728626</v>
      </c>
      <c r="I83" s="22">
        <f t="shared" si="3"/>
        <v>17579637</v>
      </c>
      <c r="J83" s="23"/>
      <c r="K83" s="23"/>
      <c r="L83" s="23"/>
      <c r="M83" s="23"/>
    </row>
    <row r="84" spans="1:13" s="19" customFormat="1" ht="26.25" customHeight="1">
      <c r="A84" s="20" t="s">
        <v>71</v>
      </c>
      <c r="B84" s="20"/>
      <c r="C84" s="21" t="s">
        <v>72</v>
      </c>
      <c r="D84" s="22">
        <v>30431623</v>
      </c>
      <c r="E84" s="22">
        <v>17471138</v>
      </c>
      <c r="F84" s="22">
        <v>2297003</v>
      </c>
      <c r="G84" s="22">
        <v>0</v>
      </c>
      <c r="H84" s="22">
        <f t="shared" si="2"/>
        <v>32728626</v>
      </c>
      <c r="I84" s="22">
        <f t="shared" si="3"/>
        <v>17471138</v>
      </c>
      <c r="J84" s="18"/>
      <c r="K84" s="18"/>
      <c r="L84" s="18"/>
      <c r="M84" s="18"/>
    </row>
    <row r="85" spans="1:13" s="19" customFormat="1" ht="37.5" customHeight="1">
      <c r="A85" s="20" t="s">
        <v>73</v>
      </c>
      <c r="B85" s="20"/>
      <c r="C85" s="21" t="s">
        <v>74</v>
      </c>
      <c r="D85" s="22">
        <v>29558800</v>
      </c>
      <c r="E85" s="22">
        <v>16980500</v>
      </c>
      <c r="F85" s="22">
        <v>0</v>
      </c>
      <c r="G85" s="22">
        <v>0</v>
      </c>
      <c r="H85" s="22">
        <f t="shared" si="2"/>
        <v>29558800</v>
      </c>
      <c r="I85" s="22">
        <f t="shared" si="3"/>
        <v>16980500</v>
      </c>
      <c r="J85" s="18"/>
      <c r="K85" s="18"/>
      <c r="L85" s="18"/>
      <c r="M85" s="18"/>
    </row>
    <row r="86" spans="1:13" s="14" customFormat="1" ht="47.25">
      <c r="A86" s="30" t="s">
        <v>331</v>
      </c>
      <c r="B86" s="30"/>
      <c r="C86" s="31" t="s">
        <v>254</v>
      </c>
      <c r="D86" s="32">
        <v>2351000</v>
      </c>
      <c r="E86" s="32">
        <v>783000</v>
      </c>
      <c r="F86" s="32">
        <v>0</v>
      </c>
      <c r="G86" s="32">
        <v>0</v>
      </c>
      <c r="H86" s="32">
        <f t="shared" si="2"/>
        <v>2351000</v>
      </c>
      <c r="I86" s="22">
        <f t="shared" si="3"/>
        <v>783000</v>
      </c>
      <c r="J86" s="13"/>
      <c r="K86" s="13"/>
      <c r="L86" s="13"/>
      <c r="M86" s="13"/>
    </row>
    <row r="87" spans="1:13" s="14" customFormat="1" ht="31.5">
      <c r="A87" s="30" t="s">
        <v>75</v>
      </c>
      <c r="B87" s="30"/>
      <c r="C87" s="31" t="s">
        <v>76</v>
      </c>
      <c r="D87" s="32">
        <v>22358600</v>
      </c>
      <c r="E87" s="32">
        <v>13772900</v>
      </c>
      <c r="F87" s="32">
        <v>0</v>
      </c>
      <c r="G87" s="32">
        <v>0</v>
      </c>
      <c r="H87" s="32">
        <f t="shared" si="2"/>
        <v>22358600</v>
      </c>
      <c r="I87" s="22">
        <f t="shared" si="3"/>
        <v>13772900</v>
      </c>
      <c r="J87" s="13"/>
      <c r="K87" s="13"/>
      <c r="L87" s="13"/>
      <c r="M87" s="13"/>
    </row>
    <row r="88" spans="1:13" s="14" customFormat="1" ht="31.5">
      <c r="A88" s="30" t="s">
        <v>77</v>
      </c>
      <c r="B88" s="30"/>
      <c r="C88" s="31" t="s">
        <v>78</v>
      </c>
      <c r="D88" s="32">
        <v>4849200</v>
      </c>
      <c r="E88" s="32">
        <v>2424600</v>
      </c>
      <c r="F88" s="32">
        <v>0</v>
      </c>
      <c r="G88" s="32">
        <v>0</v>
      </c>
      <c r="H88" s="32">
        <f t="shared" si="2"/>
        <v>4849200</v>
      </c>
      <c r="I88" s="22">
        <f t="shared" si="3"/>
        <v>2424600</v>
      </c>
      <c r="J88" s="13"/>
      <c r="K88" s="13"/>
      <c r="L88" s="13"/>
      <c r="M88" s="13"/>
    </row>
    <row r="89" spans="1:13" s="24" customFormat="1" ht="40.5" customHeight="1">
      <c r="A89" s="20" t="s">
        <v>79</v>
      </c>
      <c r="B89" s="20"/>
      <c r="C89" s="21" t="s">
        <v>80</v>
      </c>
      <c r="D89" s="22">
        <f>D82+D85</f>
        <v>163788800</v>
      </c>
      <c r="E89" s="22">
        <f>E82+E85</f>
        <v>80884489.39999999</v>
      </c>
      <c r="F89" s="22">
        <f>F82+F85</f>
        <v>3138780</v>
      </c>
      <c r="G89" s="22">
        <f>G82+G85</f>
        <v>1861260.96</v>
      </c>
      <c r="H89" s="22">
        <f t="shared" si="2"/>
        <v>166927580</v>
      </c>
      <c r="I89" s="22">
        <f t="shared" si="3"/>
        <v>82745750.35999998</v>
      </c>
      <c r="J89" s="23"/>
      <c r="K89" s="23"/>
      <c r="L89" s="23"/>
      <c r="M89" s="23"/>
    </row>
    <row r="90" spans="1:13" s="19" customFormat="1" ht="40.5" customHeight="1">
      <c r="A90" s="20" t="s">
        <v>260</v>
      </c>
      <c r="B90" s="20"/>
      <c r="C90" s="21" t="s">
        <v>255</v>
      </c>
      <c r="D90" s="22">
        <v>0</v>
      </c>
      <c r="E90" s="22">
        <v>0</v>
      </c>
      <c r="F90" s="22">
        <v>0</v>
      </c>
      <c r="G90" s="22">
        <v>0</v>
      </c>
      <c r="H90" s="22">
        <f t="shared" si="2"/>
        <v>0</v>
      </c>
      <c r="I90" s="22">
        <f t="shared" si="3"/>
        <v>0</v>
      </c>
      <c r="J90" s="18"/>
      <c r="K90" s="18"/>
      <c r="L90" s="18"/>
      <c r="M90" s="18"/>
    </row>
    <row r="91" spans="1:13" s="14" customFormat="1" ht="81" customHeight="1">
      <c r="A91" s="30" t="s">
        <v>332</v>
      </c>
      <c r="B91" s="30"/>
      <c r="C91" s="31" t="s">
        <v>256</v>
      </c>
      <c r="D91" s="32">
        <v>0</v>
      </c>
      <c r="E91" s="32">
        <v>0</v>
      </c>
      <c r="F91" s="32">
        <v>0</v>
      </c>
      <c r="G91" s="32">
        <v>0</v>
      </c>
      <c r="H91" s="22">
        <f t="shared" si="2"/>
        <v>0</v>
      </c>
      <c r="I91" s="22">
        <f t="shared" si="3"/>
        <v>0</v>
      </c>
      <c r="J91" s="13"/>
      <c r="K91" s="13"/>
      <c r="L91" s="13"/>
      <c r="M91" s="13"/>
    </row>
    <row r="92" spans="1:13" s="19" customFormat="1" ht="36.75" customHeight="1">
      <c r="A92" s="20" t="s">
        <v>81</v>
      </c>
      <c r="B92" s="20"/>
      <c r="C92" s="21" t="s">
        <v>82</v>
      </c>
      <c r="D92" s="22">
        <v>872823</v>
      </c>
      <c r="E92" s="22">
        <v>490638</v>
      </c>
      <c r="F92" s="22">
        <v>2297003</v>
      </c>
      <c r="G92" s="22">
        <v>0</v>
      </c>
      <c r="H92" s="22">
        <f t="shared" si="2"/>
        <v>3169826</v>
      </c>
      <c r="I92" s="22">
        <f t="shared" si="3"/>
        <v>490638</v>
      </c>
      <c r="J92" s="18"/>
      <c r="K92" s="18"/>
      <c r="L92" s="18"/>
      <c r="M92" s="18"/>
    </row>
    <row r="93" spans="1:13" s="14" customFormat="1" ht="102" customHeight="1">
      <c r="A93" s="30" t="s">
        <v>333</v>
      </c>
      <c r="B93" s="30"/>
      <c r="C93" s="31" t="s">
        <v>334</v>
      </c>
      <c r="D93" s="32">
        <v>0</v>
      </c>
      <c r="E93" s="32">
        <v>0</v>
      </c>
      <c r="F93" s="32">
        <v>0</v>
      </c>
      <c r="G93" s="32">
        <v>0</v>
      </c>
      <c r="H93" s="22">
        <f t="shared" si="2"/>
        <v>0</v>
      </c>
      <c r="I93" s="22">
        <f t="shared" si="3"/>
        <v>0</v>
      </c>
      <c r="J93" s="13"/>
      <c r="K93" s="13"/>
      <c r="L93" s="13"/>
      <c r="M93" s="13"/>
    </row>
    <row r="94" spans="1:13" s="14" customFormat="1" ht="52.5" customHeight="1">
      <c r="A94" s="30" t="s">
        <v>335</v>
      </c>
      <c r="B94" s="30"/>
      <c r="C94" s="31" t="s">
        <v>257</v>
      </c>
      <c r="D94" s="32">
        <v>0</v>
      </c>
      <c r="E94" s="32">
        <v>0</v>
      </c>
      <c r="F94" s="32">
        <v>0</v>
      </c>
      <c r="G94" s="32">
        <v>0</v>
      </c>
      <c r="H94" s="22">
        <f t="shared" si="2"/>
        <v>0</v>
      </c>
      <c r="I94" s="22">
        <f t="shared" si="3"/>
        <v>0</v>
      </c>
      <c r="J94" s="13"/>
      <c r="K94" s="13"/>
      <c r="L94" s="13"/>
      <c r="M94" s="13"/>
    </row>
    <row r="95" spans="1:13" s="14" customFormat="1" ht="64.5" customHeight="1">
      <c r="A95" s="30" t="s">
        <v>336</v>
      </c>
      <c r="B95" s="30"/>
      <c r="C95" s="31" t="s">
        <v>258</v>
      </c>
      <c r="D95" s="32">
        <v>59054</v>
      </c>
      <c r="E95" s="32">
        <v>49420</v>
      </c>
      <c r="F95" s="32">
        <v>0</v>
      </c>
      <c r="G95" s="32">
        <v>0</v>
      </c>
      <c r="H95" s="22">
        <f t="shared" si="2"/>
        <v>59054</v>
      </c>
      <c r="I95" s="22">
        <f t="shared" si="3"/>
        <v>49420</v>
      </c>
      <c r="J95" s="13"/>
      <c r="K95" s="13"/>
      <c r="L95" s="13"/>
      <c r="M95" s="13"/>
    </row>
    <row r="96" spans="1:13" s="14" customFormat="1" ht="65.25" customHeight="1">
      <c r="A96" s="30" t="s">
        <v>337</v>
      </c>
      <c r="B96" s="30"/>
      <c r="C96" s="31" t="s">
        <v>259</v>
      </c>
      <c r="D96" s="32">
        <v>329829</v>
      </c>
      <c r="E96" s="32">
        <v>171085</v>
      </c>
      <c r="F96" s="32">
        <v>0</v>
      </c>
      <c r="G96" s="32">
        <v>0</v>
      </c>
      <c r="H96" s="22">
        <f t="shared" si="2"/>
        <v>329829</v>
      </c>
      <c r="I96" s="22">
        <f t="shared" si="3"/>
        <v>171085</v>
      </c>
      <c r="J96" s="13"/>
      <c r="K96" s="13"/>
      <c r="L96" s="13"/>
      <c r="M96" s="13"/>
    </row>
    <row r="97" spans="1:13" s="14" customFormat="1" ht="99.75" customHeight="1">
      <c r="A97" s="30" t="s">
        <v>391</v>
      </c>
      <c r="B97" s="30"/>
      <c r="C97" s="31" t="s">
        <v>392</v>
      </c>
      <c r="D97" s="32">
        <v>0</v>
      </c>
      <c r="E97" s="32">
        <v>0</v>
      </c>
      <c r="F97" s="32">
        <v>2297003</v>
      </c>
      <c r="G97" s="32">
        <v>0</v>
      </c>
      <c r="H97" s="22">
        <f>D97+F97</f>
        <v>2297003</v>
      </c>
      <c r="I97" s="22">
        <f>E97+G97</f>
        <v>0</v>
      </c>
      <c r="J97" s="13"/>
      <c r="K97" s="13"/>
      <c r="L97" s="13"/>
      <c r="M97" s="13"/>
    </row>
    <row r="98" spans="1:13" s="14" customFormat="1" ht="26.25" customHeight="1">
      <c r="A98" s="30" t="s">
        <v>85</v>
      </c>
      <c r="B98" s="30"/>
      <c r="C98" s="31" t="s">
        <v>86</v>
      </c>
      <c r="D98" s="32">
        <v>358000</v>
      </c>
      <c r="E98" s="32">
        <v>170750</v>
      </c>
      <c r="F98" s="32">
        <v>0</v>
      </c>
      <c r="G98" s="32">
        <v>0</v>
      </c>
      <c r="H98" s="22">
        <f>D98+F98</f>
        <v>358000</v>
      </c>
      <c r="I98" s="22">
        <f>E98+G98</f>
        <v>170750</v>
      </c>
      <c r="J98" s="13"/>
      <c r="K98" s="13"/>
      <c r="L98" s="13"/>
      <c r="M98" s="13"/>
    </row>
    <row r="99" spans="1:13" s="14" customFormat="1" ht="66.75" customHeight="1">
      <c r="A99" s="30" t="s">
        <v>385</v>
      </c>
      <c r="B99" s="30"/>
      <c r="C99" s="31" t="s">
        <v>386</v>
      </c>
      <c r="D99" s="32">
        <v>125940</v>
      </c>
      <c r="E99" s="32">
        <v>99383</v>
      </c>
      <c r="F99" s="32">
        <v>0</v>
      </c>
      <c r="G99" s="32">
        <v>0</v>
      </c>
      <c r="H99" s="22">
        <f t="shared" si="2"/>
        <v>125940</v>
      </c>
      <c r="I99" s="22">
        <f t="shared" si="3"/>
        <v>99383</v>
      </c>
      <c r="J99" s="13"/>
      <c r="K99" s="13"/>
      <c r="L99" s="13"/>
      <c r="M99" s="13"/>
    </row>
    <row r="100" spans="1:13" s="19" customFormat="1" ht="33" customHeight="1">
      <c r="A100" s="20" t="s">
        <v>393</v>
      </c>
      <c r="B100" s="20"/>
      <c r="C100" s="21">
        <v>42020000</v>
      </c>
      <c r="D100" s="22">
        <v>0</v>
      </c>
      <c r="E100" s="22">
        <v>0</v>
      </c>
      <c r="F100" s="22">
        <v>0</v>
      </c>
      <c r="G100" s="22">
        <v>108499</v>
      </c>
      <c r="H100" s="22">
        <f t="shared" si="2"/>
        <v>0</v>
      </c>
      <c r="I100" s="22">
        <f t="shared" si="3"/>
        <v>108499</v>
      </c>
      <c r="J100" s="18"/>
      <c r="K100" s="18"/>
      <c r="L100" s="18"/>
      <c r="M100" s="18"/>
    </row>
    <row r="101" spans="1:13" s="24" customFormat="1" ht="26.25" customHeight="1">
      <c r="A101" s="20" t="s">
        <v>87</v>
      </c>
      <c r="B101" s="20"/>
      <c r="C101" s="21" t="s">
        <v>88</v>
      </c>
      <c r="D101" s="22">
        <v>164661623</v>
      </c>
      <c r="E101" s="22">
        <v>81375127.39999999</v>
      </c>
      <c r="F101" s="22">
        <f>5442053.19-6270.19</f>
        <v>5435783</v>
      </c>
      <c r="G101" s="22">
        <v>1969759.96</v>
      </c>
      <c r="H101" s="22">
        <f t="shared" si="2"/>
        <v>170097406</v>
      </c>
      <c r="I101" s="22">
        <f t="shared" si="3"/>
        <v>83344887.35999998</v>
      </c>
      <c r="J101" s="23"/>
      <c r="K101" s="23"/>
      <c r="L101" s="23"/>
      <c r="M101" s="23"/>
    </row>
    <row r="102" spans="1:10" ht="21.75" customHeight="1">
      <c r="A102" s="10" t="s">
        <v>4</v>
      </c>
      <c r="B102" s="9"/>
      <c r="C102" s="9"/>
      <c r="D102" s="11"/>
      <c r="E102" s="11"/>
      <c r="F102" s="12"/>
      <c r="G102" s="12"/>
      <c r="H102" s="12"/>
      <c r="I102" s="12"/>
      <c r="J102" s="4"/>
    </row>
    <row r="103" spans="1:9" s="26" customFormat="1" ht="19.5" customHeight="1">
      <c r="A103" s="25" t="s">
        <v>89</v>
      </c>
      <c r="B103" s="33" t="s">
        <v>90</v>
      </c>
      <c r="C103" s="33" t="s">
        <v>91</v>
      </c>
      <c r="D103" s="22">
        <f>D104</f>
        <v>12376500</v>
      </c>
      <c r="E103" s="22">
        <f>E104</f>
        <v>4895588.8</v>
      </c>
      <c r="F103" s="22">
        <f>F104</f>
        <v>1000700</v>
      </c>
      <c r="G103" s="22">
        <f>G104</f>
        <v>719138.4</v>
      </c>
      <c r="H103" s="22">
        <f aca="true" t="shared" si="4" ref="H103:H167">D103+F103</f>
        <v>13377200</v>
      </c>
      <c r="I103" s="22">
        <f aca="true" t="shared" si="5" ref="I103:I167">E103+G103</f>
        <v>5614727.2</v>
      </c>
    </row>
    <row r="104" spans="1:10" s="17" customFormat="1" ht="69" customHeight="1">
      <c r="A104" s="15" t="s">
        <v>92</v>
      </c>
      <c r="B104" s="35" t="s">
        <v>93</v>
      </c>
      <c r="C104" s="35" t="s">
        <v>91</v>
      </c>
      <c r="D104" s="32">
        <v>12376500</v>
      </c>
      <c r="E104" s="32">
        <v>4895588.8</v>
      </c>
      <c r="F104" s="32">
        <v>1000700</v>
      </c>
      <c r="G104" s="32">
        <v>719138.4</v>
      </c>
      <c r="H104" s="22">
        <f t="shared" si="4"/>
        <v>13377200</v>
      </c>
      <c r="I104" s="22">
        <f t="shared" si="5"/>
        <v>5614727.2</v>
      </c>
      <c r="J104" s="16"/>
    </row>
    <row r="105" spans="1:10" s="27" customFormat="1" ht="20.25" customHeight="1">
      <c r="A105" s="25" t="s">
        <v>94</v>
      </c>
      <c r="B105" s="33" t="s">
        <v>95</v>
      </c>
      <c r="C105" s="33" t="s">
        <v>91</v>
      </c>
      <c r="D105" s="22">
        <f>SUM(D106:D108)</f>
        <v>47858734</v>
      </c>
      <c r="E105" s="22">
        <f>SUM(E106:E108)</f>
        <v>19703926.75</v>
      </c>
      <c r="F105" s="22">
        <f>SUM(F106:F108)</f>
        <v>13510250</v>
      </c>
      <c r="G105" s="22">
        <f>SUM(G106:G108)</f>
        <v>2608938.75</v>
      </c>
      <c r="H105" s="22">
        <f t="shared" si="4"/>
        <v>61368984</v>
      </c>
      <c r="I105" s="22">
        <f t="shared" si="5"/>
        <v>22312865.5</v>
      </c>
      <c r="J105" s="26"/>
    </row>
    <row r="106" spans="1:10" s="17" customFormat="1" ht="24.75" customHeight="1">
      <c r="A106" s="15" t="s">
        <v>263</v>
      </c>
      <c r="B106" s="35" t="s">
        <v>99</v>
      </c>
      <c r="C106" s="35" t="s">
        <v>91</v>
      </c>
      <c r="D106" s="32">
        <v>11099523</v>
      </c>
      <c r="E106" s="32">
        <v>3465398.98</v>
      </c>
      <c r="F106" s="32">
        <v>3095765</v>
      </c>
      <c r="G106" s="32">
        <v>949342.75</v>
      </c>
      <c r="H106" s="22">
        <f t="shared" si="4"/>
        <v>14195288</v>
      </c>
      <c r="I106" s="22">
        <f t="shared" si="5"/>
        <v>4414741.73</v>
      </c>
      <c r="J106" s="16"/>
    </row>
    <row r="107" spans="1:10" s="17" customFormat="1" ht="66" customHeight="1">
      <c r="A107" s="15" t="s">
        <v>264</v>
      </c>
      <c r="B107" s="35" t="s">
        <v>100</v>
      </c>
      <c r="C107" s="35" t="s">
        <v>91</v>
      </c>
      <c r="D107" s="32">
        <v>34863611</v>
      </c>
      <c r="E107" s="32">
        <v>15712593.4</v>
      </c>
      <c r="F107" s="32">
        <v>10394485</v>
      </c>
      <c r="G107" s="32">
        <v>1646018</v>
      </c>
      <c r="H107" s="22">
        <f t="shared" si="4"/>
        <v>45258096</v>
      </c>
      <c r="I107" s="22">
        <f t="shared" si="5"/>
        <v>17358611.4</v>
      </c>
      <c r="J107" s="16"/>
    </row>
    <row r="108" spans="1:10" s="17" customFormat="1" ht="24" customHeight="1">
      <c r="A108" s="15" t="s">
        <v>348</v>
      </c>
      <c r="B108" s="35" t="s">
        <v>347</v>
      </c>
      <c r="C108" s="35" t="s">
        <v>91</v>
      </c>
      <c r="D108" s="32">
        <f>D109+D110</f>
        <v>1895600</v>
      </c>
      <c r="E108" s="32">
        <f>E109+E110</f>
        <v>525934.37</v>
      </c>
      <c r="F108" s="73">
        <f>F109+F110</f>
        <v>20000</v>
      </c>
      <c r="G108" s="73">
        <f>G109+G110</f>
        <v>13578</v>
      </c>
      <c r="H108" s="22">
        <f t="shared" si="4"/>
        <v>1915600</v>
      </c>
      <c r="I108" s="22">
        <f t="shared" si="5"/>
        <v>539512.37</v>
      </c>
      <c r="J108" s="16"/>
    </row>
    <row r="109" spans="1:10" s="17" customFormat="1" ht="35.25" customHeight="1">
      <c r="A109" s="15" t="s">
        <v>96</v>
      </c>
      <c r="B109" s="35" t="s">
        <v>97</v>
      </c>
      <c r="C109" s="35" t="s">
        <v>91</v>
      </c>
      <c r="D109" s="32">
        <v>1645600</v>
      </c>
      <c r="E109" s="32">
        <v>464898.37</v>
      </c>
      <c r="F109" s="32">
        <v>20000</v>
      </c>
      <c r="G109" s="32">
        <v>13578</v>
      </c>
      <c r="H109" s="22">
        <f t="shared" si="4"/>
        <v>1665600</v>
      </c>
      <c r="I109" s="22">
        <f t="shared" si="5"/>
        <v>478476.37</v>
      </c>
      <c r="J109" s="16"/>
    </row>
    <row r="110" spans="1:10" s="17" customFormat="1" ht="25.5" customHeight="1">
      <c r="A110" s="15" t="s">
        <v>378</v>
      </c>
      <c r="B110" s="35" t="s">
        <v>377</v>
      </c>
      <c r="C110" s="35" t="s">
        <v>91</v>
      </c>
      <c r="D110" s="32">
        <v>250000</v>
      </c>
      <c r="E110" s="32">
        <v>61036</v>
      </c>
      <c r="F110" s="32">
        <v>0</v>
      </c>
      <c r="G110" s="32">
        <v>0</v>
      </c>
      <c r="H110" s="22">
        <f t="shared" si="4"/>
        <v>250000</v>
      </c>
      <c r="I110" s="22">
        <f t="shared" si="5"/>
        <v>61036</v>
      </c>
      <c r="J110" s="16"/>
    </row>
    <row r="111" spans="1:10" s="27" customFormat="1" ht="21.75" customHeight="1">
      <c r="A111" s="25" t="s">
        <v>349</v>
      </c>
      <c r="B111" s="33" t="s">
        <v>338</v>
      </c>
      <c r="C111" s="33" t="s">
        <v>91</v>
      </c>
      <c r="D111" s="22">
        <f>D112</f>
        <v>1270000</v>
      </c>
      <c r="E111" s="22">
        <f>E112</f>
        <v>300126.74</v>
      </c>
      <c r="F111" s="22">
        <f>F112</f>
        <v>0</v>
      </c>
      <c r="G111" s="22">
        <f>G112</f>
        <v>0</v>
      </c>
      <c r="H111" s="22">
        <f t="shared" si="4"/>
        <v>1270000</v>
      </c>
      <c r="I111" s="22">
        <f t="shared" si="5"/>
        <v>300126.74</v>
      </c>
      <c r="J111" s="26"/>
    </row>
    <row r="112" spans="1:10" s="17" customFormat="1" ht="47.25">
      <c r="A112" s="15" t="s">
        <v>353</v>
      </c>
      <c r="B112" s="35" t="s">
        <v>340</v>
      </c>
      <c r="C112" s="35" t="s">
        <v>91</v>
      </c>
      <c r="D112" s="32">
        <v>1270000</v>
      </c>
      <c r="E112" s="32">
        <v>300126.74</v>
      </c>
      <c r="F112" s="32">
        <v>0</v>
      </c>
      <c r="G112" s="32">
        <v>0</v>
      </c>
      <c r="H112" s="22">
        <f t="shared" si="4"/>
        <v>1270000</v>
      </c>
      <c r="I112" s="22">
        <f t="shared" si="5"/>
        <v>300126.74</v>
      </c>
      <c r="J112" s="16"/>
    </row>
    <row r="113" spans="1:10" s="27" customFormat="1" ht="22.5" customHeight="1">
      <c r="A113" s="25" t="s">
        <v>354</v>
      </c>
      <c r="B113" s="33" t="s">
        <v>98</v>
      </c>
      <c r="C113" s="33" t="s">
        <v>91</v>
      </c>
      <c r="D113" s="22">
        <f>SUM(D114:D116)</f>
        <v>1798080</v>
      </c>
      <c r="E113" s="22">
        <f>SUM(E114:E116)</f>
        <v>809635</v>
      </c>
      <c r="F113" s="22">
        <f>SUM(F114:F116)</f>
        <v>0</v>
      </c>
      <c r="G113" s="22">
        <f>SUM(G114:G116)</f>
        <v>0</v>
      </c>
      <c r="H113" s="22">
        <f t="shared" si="4"/>
        <v>1798080</v>
      </c>
      <c r="I113" s="22">
        <f t="shared" si="5"/>
        <v>809635</v>
      </c>
      <c r="J113" s="26"/>
    </row>
    <row r="114" spans="1:10" s="17" customFormat="1" ht="21.75" customHeight="1">
      <c r="A114" s="15" t="s">
        <v>285</v>
      </c>
      <c r="B114" s="35" t="s">
        <v>284</v>
      </c>
      <c r="C114" s="35" t="s">
        <v>91</v>
      </c>
      <c r="D114" s="32">
        <v>54000</v>
      </c>
      <c r="E114" s="32">
        <v>0</v>
      </c>
      <c r="F114" s="32">
        <v>0</v>
      </c>
      <c r="G114" s="32">
        <v>0</v>
      </c>
      <c r="H114" s="22">
        <f t="shared" si="4"/>
        <v>54000</v>
      </c>
      <c r="I114" s="22">
        <f t="shared" si="5"/>
        <v>0</v>
      </c>
      <c r="J114" s="16"/>
    </row>
    <row r="115" spans="1:10" s="17" customFormat="1" ht="78.75">
      <c r="A115" s="15" t="s">
        <v>101</v>
      </c>
      <c r="B115" s="35" t="s">
        <v>102</v>
      </c>
      <c r="C115" s="35" t="s">
        <v>91</v>
      </c>
      <c r="D115" s="32">
        <v>894080</v>
      </c>
      <c r="E115" s="32">
        <v>518920</v>
      </c>
      <c r="F115" s="32">
        <v>0</v>
      </c>
      <c r="G115" s="32">
        <v>0</v>
      </c>
      <c r="H115" s="22">
        <f t="shared" si="4"/>
        <v>894080</v>
      </c>
      <c r="I115" s="22">
        <f t="shared" si="5"/>
        <v>518920</v>
      </c>
      <c r="J115" s="16"/>
    </row>
    <row r="116" spans="1:10" s="17" customFormat="1" ht="31.5">
      <c r="A116" s="15" t="s">
        <v>103</v>
      </c>
      <c r="B116" s="35" t="s">
        <v>104</v>
      </c>
      <c r="C116" s="35" t="s">
        <v>91</v>
      </c>
      <c r="D116" s="32">
        <v>850000</v>
      </c>
      <c r="E116" s="32">
        <v>290715</v>
      </c>
      <c r="F116" s="32">
        <v>0</v>
      </c>
      <c r="G116" s="32">
        <v>0</v>
      </c>
      <c r="H116" s="22">
        <f t="shared" si="4"/>
        <v>850000</v>
      </c>
      <c r="I116" s="22">
        <f t="shared" si="5"/>
        <v>290715</v>
      </c>
      <c r="J116" s="16"/>
    </row>
    <row r="117" spans="1:10" s="27" customFormat="1" ht="19.5" customHeight="1">
      <c r="A117" s="25" t="s">
        <v>105</v>
      </c>
      <c r="B117" s="33" t="s">
        <v>106</v>
      </c>
      <c r="C117" s="33" t="s">
        <v>91</v>
      </c>
      <c r="D117" s="22">
        <f>SUM(D118:D120)</f>
        <v>2479840</v>
      </c>
      <c r="E117" s="22">
        <f>SUM(E118:E120)</f>
        <v>965175.8200000001</v>
      </c>
      <c r="F117" s="22">
        <f>SUM(F118:F120)</f>
        <v>1086270.19</v>
      </c>
      <c r="G117" s="22">
        <f>SUM(G118:G120)</f>
        <v>130037.69</v>
      </c>
      <c r="H117" s="22">
        <f t="shared" si="4"/>
        <v>3566110.19</v>
      </c>
      <c r="I117" s="22">
        <f t="shared" si="5"/>
        <v>1095213.51</v>
      </c>
      <c r="J117" s="26"/>
    </row>
    <row r="118" spans="1:10" s="17" customFormat="1" ht="22.5" customHeight="1">
      <c r="A118" s="15" t="s">
        <v>107</v>
      </c>
      <c r="B118" s="35" t="s">
        <v>108</v>
      </c>
      <c r="C118" s="35" t="s">
        <v>91</v>
      </c>
      <c r="D118" s="32">
        <v>534740</v>
      </c>
      <c r="E118" s="32">
        <v>266619.58</v>
      </c>
      <c r="F118" s="32">
        <v>126270.19</v>
      </c>
      <c r="G118" s="32">
        <v>5544.69</v>
      </c>
      <c r="H118" s="22">
        <f t="shared" si="4"/>
        <v>661010.19</v>
      </c>
      <c r="I118" s="22">
        <f t="shared" si="5"/>
        <v>272164.27</v>
      </c>
      <c r="J118" s="16"/>
    </row>
    <row r="119" spans="1:10" s="17" customFormat="1" ht="33" customHeight="1">
      <c r="A119" s="15" t="s">
        <v>266</v>
      </c>
      <c r="B119" s="35" t="s">
        <v>265</v>
      </c>
      <c r="C119" s="35" t="s">
        <v>91</v>
      </c>
      <c r="D119" s="32">
        <v>1745100</v>
      </c>
      <c r="E119" s="32">
        <v>665265.3</v>
      </c>
      <c r="F119" s="32">
        <v>960000</v>
      </c>
      <c r="G119" s="32">
        <v>124493</v>
      </c>
      <c r="H119" s="22">
        <f t="shared" si="4"/>
        <v>2705100</v>
      </c>
      <c r="I119" s="22">
        <f t="shared" si="5"/>
        <v>789758.3</v>
      </c>
      <c r="J119" s="16"/>
    </row>
    <row r="120" spans="1:10" s="17" customFormat="1" ht="15.75">
      <c r="A120" s="15" t="s">
        <v>109</v>
      </c>
      <c r="B120" s="35" t="s">
        <v>110</v>
      </c>
      <c r="C120" s="35" t="s">
        <v>91</v>
      </c>
      <c r="D120" s="32">
        <v>200000</v>
      </c>
      <c r="E120" s="32">
        <v>33290.94</v>
      </c>
      <c r="F120" s="32">
        <v>0</v>
      </c>
      <c r="G120" s="32">
        <v>0</v>
      </c>
      <c r="H120" s="22">
        <f t="shared" si="4"/>
        <v>200000</v>
      </c>
      <c r="I120" s="22">
        <f t="shared" si="5"/>
        <v>33290.94</v>
      </c>
      <c r="J120" s="16"/>
    </row>
    <row r="121" spans="1:10" s="27" customFormat="1" ht="22.5" customHeight="1">
      <c r="A121" s="25" t="s">
        <v>111</v>
      </c>
      <c r="B121" s="33" t="s">
        <v>112</v>
      </c>
      <c r="C121" s="33" t="s">
        <v>91</v>
      </c>
      <c r="D121" s="22">
        <f>SUM(D122:D123)</f>
        <v>1486680</v>
      </c>
      <c r="E121" s="22">
        <f>SUM(E122:E123)</f>
        <v>673228.3300000001</v>
      </c>
      <c r="F121" s="22">
        <f>SUM(F122:F123)</f>
        <v>39200</v>
      </c>
      <c r="G121" s="22">
        <f>SUM(G122:G123)</f>
        <v>39200</v>
      </c>
      <c r="H121" s="22">
        <f t="shared" si="4"/>
        <v>1525880</v>
      </c>
      <c r="I121" s="22">
        <f t="shared" si="5"/>
        <v>712428.3300000001</v>
      </c>
      <c r="J121" s="26"/>
    </row>
    <row r="122" spans="1:10" s="17" customFormat="1" ht="21" customHeight="1">
      <c r="A122" s="15" t="s">
        <v>268</v>
      </c>
      <c r="B122" s="35" t="s">
        <v>267</v>
      </c>
      <c r="C122" s="35" t="s">
        <v>91</v>
      </c>
      <c r="D122" s="32">
        <v>986680</v>
      </c>
      <c r="E122" s="32">
        <v>465874.89</v>
      </c>
      <c r="F122" s="32">
        <v>39200</v>
      </c>
      <c r="G122" s="32">
        <v>39200</v>
      </c>
      <c r="H122" s="22">
        <f t="shared" si="4"/>
        <v>1025880</v>
      </c>
      <c r="I122" s="22">
        <f t="shared" si="5"/>
        <v>505074.89</v>
      </c>
      <c r="J122" s="16"/>
    </row>
    <row r="123" spans="1:10" s="17" customFormat="1" ht="52.5" customHeight="1">
      <c r="A123" s="15" t="s">
        <v>355</v>
      </c>
      <c r="B123" s="35" t="s">
        <v>113</v>
      </c>
      <c r="C123" s="35" t="s">
        <v>91</v>
      </c>
      <c r="D123" s="32">
        <v>500000</v>
      </c>
      <c r="E123" s="32">
        <v>207353.44</v>
      </c>
      <c r="F123" s="32">
        <v>0</v>
      </c>
      <c r="G123" s="32">
        <v>0</v>
      </c>
      <c r="H123" s="22">
        <f t="shared" si="4"/>
        <v>500000</v>
      </c>
      <c r="I123" s="22">
        <f t="shared" si="5"/>
        <v>207353.44</v>
      </c>
      <c r="J123" s="16"/>
    </row>
    <row r="124" spans="1:10" s="27" customFormat="1" ht="22.5" customHeight="1">
      <c r="A124" s="25" t="s">
        <v>114</v>
      </c>
      <c r="B124" s="33" t="s">
        <v>115</v>
      </c>
      <c r="C124" s="33" t="s">
        <v>91</v>
      </c>
      <c r="D124" s="22">
        <f>SUM(D130:D133)</f>
        <v>10751046</v>
      </c>
      <c r="E124" s="22">
        <f>SUM(E130:E133)</f>
        <v>4141314.44</v>
      </c>
      <c r="F124" s="22">
        <f>SUM(F130:F133)</f>
        <v>11229418</v>
      </c>
      <c r="G124" s="22">
        <f>SUM(G130:G133)</f>
        <v>5558291.98</v>
      </c>
      <c r="H124" s="22">
        <f t="shared" si="4"/>
        <v>21980464</v>
      </c>
      <c r="I124" s="22">
        <f t="shared" si="5"/>
        <v>9699606.42</v>
      </c>
      <c r="J124" s="26"/>
    </row>
    <row r="125" spans="1:10" s="17" customFormat="1" ht="31.5" hidden="1">
      <c r="A125" s="15" t="s">
        <v>357</v>
      </c>
      <c r="B125" s="35" t="s">
        <v>356</v>
      </c>
      <c r="C125" s="35" t="s">
        <v>91</v>
      </c>
      <c r="D125" s="32"/>
      <c r="E125" s="32"/>
      <c r="F125" s="32"/>
      <c r="G125" s="32"/>
      <c r="H125" s="22">
        <f t="shared" si="4"/>
        <v>0</v>
      </c>
      <c r="I125" s="22">
        <f t="shared" si="5"/>
        <v>0</v>
      </c>
      <c r="J125" s="16"/>
    </row>
    <row r="126" spans="1:10" s="17" customFormat="1" ht="15.75" hidden="1">
      <c r="A126" s="15" t="s">
        <v>339</v>
      </c>
      <c r="B126" s="35" t="s">
        <v>356</v>
      </c>
      <c r="C126" s="35" t="s">
        <v>338</v>
      </c>
      <c r="D126" s="32"/>
      <c r="E126" s="32"/>
      <c r="F126" s="32"/>
      <c r="G126" s="32"/>
      <c r="H126" s="22">
        <f t="shared" si="4"/>
        <v>0</v>
      </c>
      <c r="I126" s="22">
        <f t="shared" si="5"/>
        <v>0</v>
      </c>
      <c r="J126" s="16"/>
    </row>
    <row r="127" spans="1:10" s="17" customFormat="1" ht="15.75" hidden="1">
      <c r="A127" s="15" t="s">
        <v>342</v>
      </c>
      <c r="B127" s="35" t="s">
        <v>356</v>
      </c>
      <c r="C127" s="35" t="s">
        <v>341</v>
      </c>
      <c r="D127" s="32"/>
      <c r="E127" s="32"/>
      <c r="F127" s="32"/>
      <c r="G127" s="32"/>
      <c r="H127" s="22">
        <f t="shared" si="4"/>
        <v>0</v>
      </c>
      <c r="I127" s="22">
        <f t="shared" si="5"/>
        <v>0</v>
      </c>
      <c r="J127" s="16"/>
    </row>
    <row r="128" spans="1:10" s="17" customFormat="1" ht="15.75" hidden="1">
      <c r="A128" s="15" t="s">
        <v>344</v>
      </c>
      <c r="B128" s="35" t="s">
        <v>356</v>
      </c>
      <c r="C128" s="35" t="s">
        <v>343</v>
      </c>
      <c r="D128" s="32"/>
      <c r="E128" s="32"/>
      <c r="F128" s="32"/>
      <c r="G128" s="32"/>
      <c r="H128" s="22">
        <f t="shared" si="4"/>
        <v>0</v>
      </c>
      <c r="I128" s="22">
        <f t="shared" si="5"/>
        <v>0</v>
      </c>
      <c r="J128" s="16"/>
    </row>
    <row r="129" spans="1:10" s="17" customFormat="1" ht="15.75" hidden="1">
      <c r="A129" s="15" t="s">
        <v>346</v>
      </c>
      <c r="B129" s="35" t="s">
        <v>356</v>
      </c>
      <c r="C129" s="35" t="s">
        <v>345</v>
      </c>
      <c r="D129" s="32"/>
      <c r="E129" s="32"/>
      <c r="F129" s="32"/>
      <c r="G129" s="32"/>
      <c r="H129" s="22">
        <f t="shared" si="4"/>
        <v>0</v>
      </c>
      <c r="I129" s="22">
        <f t="shared" si="5"/>
        <v>0</v>
      </c>
      <c r="J129" s="16"/>
    </row>
    <row r="130" spans="1:10" s="17" customFormat="1" ht="31.5">
      <c r="A130" s="15" t="s">
        <v>279</v>
      </c>
      <c r="B130" s="35" t="s">
        <v>278</v>
      </c>
      <c r="C130" s="35" t="s">
        <v>91</v>
      </c>
      <c r="D130" s="32">
        <v>680000</v>
      </c>
      <c r="E130" s="32">
        <v>109626.78</v>
      </c>
      <c r="F130" s="32">
        <v>720000</v>
      </c>
      <c r="G130" s="32">
        <v>164872.69</v>
      </c>
      <c r="H130" s="22">
        <f t="shared" si="4"/>
        <v>1400000</v>
      </c>
      <c r="I130" s="22">
        <f t="shared" si="5"/>
        <v>274499.47</v>
      </c>
      <c r="J130" s="16"/>
    </row>
    <row r="131" spans="1:10" s="17" customFormat="1" ht="27" customHeight="1">
      <c r="A131" s="15" t="s">
        <v>116</v>
      </c>
      <c r="B131" s="35" t="s">
        <v>117</v>
      </c>
      <c r="C131" s="35" t="s">
        <v>91</v>
      </c>
      <c r="D131" s="32">
        <v>10030746</v>
      </c>
      <c r="E131" s="32">
        <v>3991687.66</v>
      </c>
      <c r="F131" s="32">
        <v>10509418</v>
      </c>
      <c r="G131" s="32">
        <v>5393419.29</v>
      </c>
      <c r="H131" s="22">
        <f t="shared" si="4"/>
        <v>20540164</v>
      </c>
      <c r="I131" s="22">
        <f t="shared" si="5"/>
        <v>9385106.95</v>
      </c>
      <c r="J131" s="16"/>
    </row>
    <row r="132" spans="1:10" s="17" customFormat="1" ht="63">
      <c r="A132" s="15" t="s">
        <v>359</v>
      </c>
      <c r="B132" s="37" t="s">
        <v>358</v>
      </c>
      <c r="C132" s="37" t="s">
        <v>91</v>
      </c>
      <c r="D132" s="32">
        <v>0</v>
      </c>
      <c r="E132" s="32">
        <v>0</v>
      </c>
      <c r="F132" s="32">
        <v>0</v>
      </c>
      <c r="G132" s="32">
        <v>0</v>
      </c>
      <c r="H132" s="22">
        <f t="shared" si="4"/>
        <v>0</v>
      </c>
      <c r="I132" s="22">
        <f t="shared" si="5"/>
        <v>0</v>
      </c>
      <c r="J132" s="16"/>
    </row>
    <row r="133" spans="1:10" s="17" customFormat="1" ht="68.25" customHeight="1">
      <c r="A133" s="15" t="s">
        <v>360</v>
      </c>
      <c r="B133" s="35" t="s">
        <v>269</v>
      </c>
      <c r="C133" s="35" t="s">
        <v>91</v>
      </c>
      <c r="D133" s="32">
        <v>40300</v>
      </c>
      <c r="E133" s="32">
        <v>40000</v>
      </c>
      <c r="F133" s="32">
        <v>0</v>
      </c>
      <c r="G133" s="32">
        <v>0</v>
      </c>
      <c r="H133" s="22">
        <f t="shared" si="4"/>
        <v>40300</v>
      </c>
      <c r="I133" s="22">
        <f t="shared" si="5"/>
        <v>40000</v>
      </c>
      <c r="J133" s="16"/>
    </row>
    <row r="134" spans="1:10" s="27" customFormat="1" ht="24.75" customHeight="1">
      <c r="A134" s="25" t="s">
        <v>118</v>
      </c>
      <c r="B134" s="33" t="s">
        <v>119</v>
      </c>
      <c r="C134" s="33" t="s">
        <v>91</v>
      </c>
      <c r="D134" s="22">
        <f>D135+D138+D151+D154</f>
        <v>31002000</v>
      </c>
      <c r="E134" s="22">
        <f>E135+E138+E151+E154</f>
        <v>4501455.49</v>
      </c>
      <c r="F134" s="22">
        <f>F135+F138+F151+F154</f>
        <v>25948003</v>
      </c>
      <c r="G134" s="22">
        <f>G135+G138+G151+G154</f>
        <v>5905959.27</v>
      </c>
      <c r="H134" s="22">
        <f t="shared" si="4"/>
        <v>56950003</v>
      </c>
      <c r="I134" s="22">
        <f t="shared" si="5"/>
        <v>10407414.76</v>
      </c>
      <c r="J134" s="26"/>
    </row>
    <row r="135" spans="1:10" s="27" customFormat="1" ht="31.5">
      <c r="A135" s="25" t="s">
        <v>120</v>
      </c>
      <c r="B135" s="33" t="s">
        <v>121</v>
      </c>
      <c r="C135" s="33" t="s">
        <v>91</v>
      </c>
      <c r="D135" s="22">
        <f>SUM(D136:D137)</f>
        <v>860000</v>
      </c>
      <c r="E135" s="22">
        <f>SUM(E136:E137)</f>
        <v>139616.7</v>
      </c>
      <c r="F135" s="22">
        <f>SUM(F136:F137)</f>
        <v>0</v>
      </c>
      <c r="G135" s="22">
        <f>SUM(G136:G137)</f>
        <v>0</v>
      </c>
      <c r="H135" s="22">
        <f t="shared" si="4"/>
        <v>860000</v>
      </c>
      <c r="I135" s="22">
        <f t="shared" si="5"/>
        <v>139616.7</v>
      </c>
      <c r="J135" s="26"/>
    </row>
    <row r="136" spans="1:10" s="17" customFormat="1" ht="19.5" customHeight="1">
      <c r="A136" s="15" t="s">
        <v>122</v>
      </c>
      <c r="B136" s="35" t="s">
        <v>123</v>
      </c>
      <c r="C136" s="35" t="s">
        <v>91</v>
      </c>
      <c r="D136" s="32">
        <v>160000</v>
      </c>
      <c r="E136" s="32">
        <v>43500</v>
      </c>
      <c r="F136" s="32">
        <v>0</v>
      </c>
      <c r="G136" s="32">
        <v>0</v>
      </c>
      <c r="H136" s="22">
        <f t="shared" si="4"/>
        <v>160000</v>
      </c>
      <c r="I136" s="22">
        <f t="shared" si="5"/>
        <v>43500</v>
      </c>
      <c r="J136" s="16"/>
    </row>
    <row r="137" spans="1:10" s="17" customFormat="1" ht="19.5" customHeight="1">
      <c r="A137" s="15" t="s">
        <v>361</v>
      </c>
      <c r="B137" s="35" t="s">
        <v>270</v>
      </c>
      <c r="C137" s="35" t="s">
        <v>91</v>
      </c>
      <c r="D137" s="32">
        <v>700000</v>
      </c>
      <c r="E137" s="32">
        <v>96116.7</v>
      </c>
      <c r="F137" s="32">
        <v>0</v>
      </c>
      <c r="G137" s="32">
        <v>0</v>
      </c>
      <c r="H137" s="22">
        <f t="shared" si="4"/>
        <v>700000</v>
      </c>
      <c r="I137" s="22">
        <f t="shared" si="5"/>
        <v>96116.7</v>
      </c>
      <c r="J137" s="16"/>
    </row>
    <row r="138" spans="1:10" s="27" customFormat="1" ht="22.5" customHeight="1">
      <c r="A138" s="25" t="s">
        <v>124</v>
      </c>
      <c r="B138" s="33" t="s">
        <v>125</v>
      </c>
      <c r="C138" s="33" t="s">
        <v>91</v>
      </c>
      <c r="D138" s="22">
        <f>SUM(D139:D142)</f>
        <v>1260000</v>
      </c>
      <c r="E138" s="22">
        <f>SUM(E139:E142)</f>
        <v>691513.78</v>
      </c>
      <c r="F138" s="22">
        <f>SUM(F139:F142)</f>
        <v>8225000</v>
      </c>
      <c r="G138" s="22">
        <f>SUM(G139:G142)</f>
        <v>2253812.1</v>
      </c>
      <c r="H138" s="22">
        <f t="shared" si="4"/>
        <v>9485000</v>
      </c>
      <c r="I138" s="22">
        <f t="shared" si="5"/>
        <v>2945325.88</v>
      </c>
      <c r="J138" s="26"/>
    </row>
    <row r="139" spans="1:10" s="17" customFormat="1" ht="21.75" customHeight="1">
      <c r="A139" s="15" t="s">
        <v>362</v>
      </c>
      <c r="B139" s="37" t="s">
        <v>126</v>
      </c>
      <c r="C139" s="37" t="s">
        <v>91</v>
      </c>
      <c r="D139" s="32">
        <v>0</v>
      </c>
      <c r="E139" s="32">
        <v>0</v>
      </c>
      <c r="F139" s="32">
        <v>2080000</v>
      </c>
      <c r="G139" s="32">
        <v>0</v>
      </c>
      <c r="H139" s="22">
        <f t="shared" si="4"/>
        <v>2080000</v>
      </c>
      <c r="I139" s="22">
        <f t="shared" si="5"/>
        <v>0</v>
      </c>
      <c r="J139" s="16"/>
    </row>
    <row r="140" spans="1:10" s="17" customFormat="1" ht="31.5">
      <c r="A140" s="15" t="s">
        <v>281</v>
      </c>
      <c r="B140" s="37" t="s">
        <v>280</v>
      </c>
      <c r="C140" s="37" t="s">
        <v>91</v>
      </c>
      <c r="D140" s="32">
        <v>0</v>
      </c>
      <c r="E140" s="32">
        <v>0</v>
      </c>
      <c r="F140" s="32">
        <v>1694000</v>
      </c>
      <c r="G140" s="32">
        <v>1444000</v>
      </c>
      <c r="H140" s="22">
        <f t="shared" si="4"/>
        <v>1694000</v>
      </c>
      <c r="I140" s="22">
        <f t="shared" si="5"/>
        <v>1444000</v>
      </c>
      <c r="J140" s="16"/>
    </row>
    <row r="141" spans="1:10" s="17" customFormat="1" ht="47.25">
      <c r="A141" s="15" t="s">
        <v>363</v>
      </c>
      <c r="B141" s="37" t="s">
        <v>272</v>
      </c>
      <c r="C141" s="37" t="s">
        <v>91</v>
      </c>
      <c r="D141" s="32">
        <v>0</v>
      </c>
      <c r="E141" s="32">
        <v>0</v>
      </c>
      <c r="F141" s="32">
        <v>2351000</v>
      </c>
      <c r="G141" s="32">
        <v>0</v>
      </c>
      <c r="H141" s="22">
        <f t="shared" si="4"/>
        <v>2351000</v>
      </c>
      <c r="I141" s="22">
        <f t="shared" si="5"/>
        <v>0</v>
      </c>
      <c r="J141" s="16"/>
    </row>
    <row r="142" spans="1:10" s="17" customFormat="1" ht="31.5">
      <c r="A142" s="15" t="s">
        <v>273</v>
      </c>
      <c r="B142" s="35" t="s">
        <v>271</v>
      </c>
      <c r="C142" s="35" t="s">
        <v>91</v>
      </c>
      <c r="D142" s="32">
        <v>1260000</v>
      </c>
      <c r="E142" s="32">
        <v>691513.78</v>
      </c>
      <c r="F142" s="32">
        <v>2100000</v>
      </c>
      <c r="G142" s="32">
        <v>809812.1</v>
      </c>
      <c r="H142" s="22">
        <f t="shared" si="4"/>
        <v>3360000</v>
      </c>
      <c r="I142" s="22">
        <f t="shared" si="5"/>
        <v>1501325.88</v>
      </c>
      <c r="J142" s="16"/>
    </row>
    <row r="143" spans="1:10" s="17" customFormat="1" ht="31.5" hidden="1">
      <c r="A143" s="15" t="s">
        <v>127</v>
      </c>
      <c r="B143" s="35" t="s">
        <v>128</v>
      </c>
      <c r="C143" s="35" t="s">
        <v>91</v>
      </c>
      <c r="D143" s="32"/>
      <c r="E143" s="32"/>
      <c r="F143" s="32"/>
      <c r="G143" s="32"/>
      <c r="H143" s="22">
        <f t="shared" si="4"/>
        <v>0</v>
      </c>
      <c r="I143" s="22">
        <f t="shared" si="5"/>
        <v>0</v>
      </c>
      <c r="J143" s="16"/>
    </row>
    <row r="144" spans="1:10" s="17" customFormat="1" ht="15.75" hidden="1">
      <c r="A144" s="15" t="s">
        <v>339</v>
      </c>
      <c r="B144" s="35" t="s">
        <v>128</v>
      </c>
      <c r="C144" s="35" t="s">
        <v>338</v>
      </c>
      <c r="D144" s="32"/>
      <c r="E144" s="32"/>
      <c r="F144" s="32"/>
      <c r="G144" s="32"/>
      <c r="H144" s="22">
        <f t="shared" si="4"/>
        <v>0</v>
      </c>
      <c r="I144" s="22">
        <f t="shared" si="5"/>
        <v>0</v>
      </c>
      <c r="J144" s="16"/>
    </row>
    <row r="145" spans="1:10" s="17" customFormat="1" ht="15.75" hidden="1">
      <c r="A145" s="15" t="s">
        <v>342</v>
      </c>
      <c r="B145" s="35" t="s">
        <v>128</v>
      </c>
      <c r="C145" s="35" t="s">
        <v>341</v>
      </c>
      <c r="D145" s="32"/>
      <c r="E145" s="32"/>
      <c r="F145" s="32"/>
      <c r="G145" s="32"/>
      <c r="H145" s="22">
        <f t="shared" si="4"/>
        <v>0</v>
      </c>
      <c r="I145" s="22">
        <f t="shared" si="5"/>
        <v>0</v>
      </c>
      <c r="J145" s="16"/>
    </row>
    <row r="146" spans="1:10" s="17" customFormat="1" ht="15.75" hidden="1">
      <c r="A146" s="15" t="s">
        <v>346</v>
      </c>
      <c r="B146" s="35" t="s">
        <v>128</v>
      </c>
      <c r="C146" s="35" t="s">
        <v>345</v>
      </c>
      <c r="D146" s="32"/>
      <c r="E146" s="32"/>
      <c r="F146" s="32"/>
      <c r="G146" s="32"/>
      <c r="H146" s="22">
        <f t="shared" si="4"/>
        <v>0</v>
      </c>
      <c r="I146" s="22">
        <f t="shared" si="5"/>
        <v>0</v>
      </c>
      <c r="J146" s="16"/>
    </row>
    <row r="147" spans="1:10" s="17" customFormat="1" ht="31.5" hidden="1">
      <c r="A147" s="15" t="s">
        <v>365</v>
      </c>
      <c r="B147" s="35" t="s">
        <v>364</v>
      </c>
      <c r="C147" s="35" t="s">
        <v>91</v>
      </c>
      <c r="D147" s="32"/>
      <c r="E147" s="32"/>
      <c r="F147" s="32"/>
      <c r="G147" s="32"/>
      <c r="H147" s="22">
        <f t="shared" si="4"/>
        <v>0</v>
      </c>
      <c r="I147" s="22">
        <f t="shared" si="5"/>
        <v>0</v>
      </c>
      <c r="J147" s="16"/>
    </row>
    <row r="148" spans="1:10" s="17" customFormat="1" ht="15.75" hidden="1">
      <c r="A148" s="15" t="s">
        <v>339</v>
      </c>
      <c r="B148" s="35" t="s">
        <v>364</v>
      </c>
      <c r="C148" s="35" t="s">
        <v>338</v>
      </c>
      <c r="D148" s="32"/>
      <c r="E148" s="32"/>
      <c r="F148" s="32"/>
      <c r="G148" s="32"/>
      <c r="H148" s="22">
        <f t="shared" si="4"/>
        <v>0</v>
      </c>
      <c r="I148" s="22">
        <f t="shared" si="5"/>
        <v>0</v>
      </c>
      <c r="J148" s="16"/>
    </row>
    <row r="149" spans="1:10" s="17" customFormat="1" ht="15.75" hidden="1">
      <c r="A149" s="15" t="s">
        <v>342</v>
      </c>
      <c r="B149" s="35" t="s">
        <v>364</v>
      </c>
      <c r="C149" s="35" t="s">
        <v>341</v>
      </c>
      <c r="D149" s="32"/>
      <c r="E149" s="32"/>
      <c r="F149" s="32"/>
      <c r="G149" s="32"/>
      <c r="H149" s="22">
        <f t="shared" si="4"/>
        <v>0</v>
      </c>
      <c r="I149" s="22">
        <f t="shared" si="5"/>
        <v>0</v>
      </c>
      <c r="J149" s="16"/>
    </row>
    <row r="150" spans="1:10" s="17" customFormat="1" ht="15.75" hidden="1">
      <c r="A150" s="15" t="s">
        <v>346</v>
      </c>
      <c r="B150" s="35" t="s">
        <v>364</v>
      </c>
      <c r="C150" s="35" t="s">
        <v>345</v>
      </c>
      <c r="D150" s="32"/>
      <c r="E150" s="32"/>
      <c r="F150" s="32"/>
      <c r="G150" s="32"/>
      <c r="H150" s="22">
        <f t="shared" si="4"/>
        <v>0</v>
      </c>
      <c r="I150" s="22">
        <f t="shared" si="5"/>
        <v>0</v>
      </c>
      <c r="J150" s="16"/>
    </row>
    <row r="151" spans="1:10" s="27" customFormat="1" ht="31.5">
      <c r="A151" s="25" t="s">
        <v>127</v>
      </c>
      <c r="B151" s="33" t="s">
        <v>128</v>
      </c>
      <c r="C151" s="33" t="s">
        <v>91</v>
      </c>
      <c r="D151" s="22">
        <f>SUM(D152:D153)</f>
        <v>23882000</v>
      </c>
      <c r="E151" s="22">
        <f>SUM(E152:E153)</f>
        <v>1801533.2</v>
      </c>
      <c r="F151" s="22">
        <f>SUM(F152:F153)</f>
        <v>15883003</v>
      </c>
      <c r="G151" s="22">
        <f>SUM(G152:G153)</f>
        <v>2123197.17</v>
      </c>
      <c r="H151" s="22">
        <f t="shared" si="4"/>
        <v>39765003</v>
      </c>
      <c r="I151" s="22">
        <f t="shared" si="5"/>
        <v>3924730.37</v>
      </c>
      <c r="J151" s="26"/>
    </row>
    <row r="152" spans="1:10" s="17" customFormat="1" ht="53.25" customHeight="1">
      <c r="A152" s="15" t="s">
        <v>129</v>
      </c>
      <c r="B152" s="35" t="s">
        <v>130</v>
      </c>
      <c r="C152" s="35" t="s">
        <v>91</v>
      </c>
      <c r="D152" s="32">
        <v>23882000</v>
      </c>
      <c r="E152" s="32">
        <v>1801533.2</v>
      </c>
      <c r="F152" s="32">
        <v>13586000</v>
      </c>
      <c r="G152" s="32">
        <v>2123197.17</v>
      </c>
      <c r="H152" s="22">
        <f t="shared" si="4"/>
        <v>37468000</v>
      </c>
      <c r="I152" s="22">
        <f t="shared" si="5"/>
        <v>3924730.37</v>
      </c>
      <c r="J152" s="16"/>
    </row>
    <row r="153" spans="1:10" s="17" customFormat="1" ht="54.75" customHeight="1">
      <c r="A153" s="15" t="s">
        <v>400</v>
      </c>
      <c r="B153" s="35" t="s">
        <v>399</v>
      </c>
      <c r="C153" s="35" t="s">
        <v>91</v>
      </c>
      <c r="D153" s="32">
        <v>0</v>
      </c>
      <c r="E153" s="32">
        <v>0</v>
      </c>
      <c r="F153" s="32">
        <v>2297003</v>
      </c>
      <c r="G153" s="32">
        <v>0</v>
      </c>
      <c r="H153" s="22">
        <f>D153+F153</f>
        <v>2297003</v>
      </c>
      <c r="I153" s="22">
        <f>E153+G153</f>
        <v>0</v>
      </c>
      <c r="J153" s="16"/>
    </row>
    <row r="154" spans="1:10" s="27" customFormat="1" ht="31.5">
      <c r="A154" s="25" t="s">
        <v>131</v>
      </c>
      <c r="B154" s="33" t="s">
        <v>132</v>
      </c>
      <c r="C154" s="33" t="s">
        <v>91</v>
      </c>
      <c r="D154" s="22">
        <f>D158+D160</f>
        <v>5000000</v>
      </c>
      <c r="E154" s="22">
        <f>E158+E160</f>
        <v>1868791.81</v>
      </c>
      <c r="F154" s="22">
        <f>F158+F160</f>
        <v>1840000</v>
      </c>
      <c r="G154" s="22">
        <f>G158+G160</f>
        <v>1528950</v>
      </c>
      <c r="H154" s="22">
        <f t="shared" si="4"/>
        <v>6840000</v>
      </c>
      <c r="I154" s="22">
        <f t="shared" si="5"/>
        <v>3397741.81</v>
      </c>
      <c r="J154" s="26"/>
    </row>
    <row r="155" spans="1:10" s="17" customFormat="1" ht="15.75" hidden="1">
      <c r="A155" s="15" t="s">
        <v>135</v>
      </c>
      <c r="B155" s="35" t="s">
        <v>136</v>
      </c>
      <c r="C155" s="35" t="s">
        <v>91</v>
      </c>
      <c r="D155" s="32"/>
      <c r="E155" s="32"/>
      <c r="F155" s="32"/>
      <c r="G155" s="32"/>
      <c r="H155" s="22">
        <f t="shared" si="4"/>
        <v>0</v>
      </c>
      <c r="I155" s="22">
        <f t="shared" si="5"/>
        <v>0</v>
      </c>
      <c r="J155" s="16"/>
    </row>
    <row r="156" spans="1:10" s="17" customFormat="1" ht="15.75" hidden="1">
      <c r="A156" s="15" t="s">
        <v>339</v>
      </c>
      <c r="B156" s="35" t="s">
        <v>136</v>
      </c>
      <c r="C156" s="35" t="s">
        <v>338</v>
      </c>
      <c r="D156" s="32"/>
      <c r="E156" s="32"/>
      <c r="F156" s="32"/>
      <c r="G156" s="32"/>
      <c r="H156" s="22">
        <f t="shared" si="4"/>
        <v>0</v>
      </c>
      <c r="I156" s="22">
        <f t="shared" si="5"/>
        <v>0</v>
      </c>
      <c r="J156" s="16"/>
    </row>
    <row r="157" spans="1:10" s="17" customFormat="1" ht="15.75" hidden="1">
      <c r="A157" s="15" t="s">
        <v>351</v>
      </c>
      <c r="B157" s="35" t="s">
        <v>136</v>
      </c>
      <c r="C157" s="35" t="s">
        <v>350</v>
      </c>
      <c r="D157" s="32"/>
      <c r="E157" s="32"/>
      <c r="F157" s="32"/>
      <c r="G157" s="32"/>
      <c r="H157" s="22">
        <f t="shared" si="4"/>
        <v>0</v>
      </c>
      <c r="I157" s="22">
        <f t="shared" si="5"/>
        <v>0</v>
      </c>
      <c r="J157" s="16"/>
    </row>
    <row r="158" spans="1:10" s="27" customFormat="1" ht="22.5" customHeight="1">
      <c r="A158" s="25" t="s">
        <v>135</v>
      </c>
      <c r="B158" s="33" t="s">
        <v>136</v>
      </c>
      <c r="C158" s="33" t="s">
        <v>352</v>
      </c>
      <c r="D158" s="22">
        <f>D159</f>
        <v>5000000</v>
      </c>
      <c r="E158" s="22">
        <f>E159</f>
        <v>1868791.81</v>
      </c>
      <c r="F158" s="22">
        <f>F159</f>
        <v>0</v>
      </c>
      <c r="G158" s="22">
        <f>G159</f>
        <v>0</v>
      </c>
      <c r="H158" s="22">
        <f t="shared" si="4"/>
        <v>5000000</v>
      </c>
      <c r="I158" s="22">
        <f t="shared" si="5"/>
        <v>1868791.81</v>
      </c>
      <c r="J158" s="26"/>
    </row>
    <row r="159" spans="1:10" s="29" customFormat="1" ht="27" customHeight="1">
      <c r="A159" s="15" t="s">
        <v>137</v>
      </c>
      <c r="B159" s="35" t="s">
        <v>138</v>
      </c>
      <c r="C159" s="35" t="s">
        <v>91</v>
      </c>
      <c r="D159" s="32">
        <v>5000000</v>
      </c>
      <c r="E159" s="32">
        <v>1868791.81</v>
      </c>
      <c r="F159" s="32">
        <v>0</v>
      </c>
      <c r="G159" s="32">
        <v>0</v>
      </c>
      <c r="H159" s="22">
        <f t="shared" si="4"/>
        <v>5000000</v>
      </c>
      <c r="I159" s="22">
        <f t="shared" si="5"/>
        <v>1868791.81</v>
      </c>
      <c r="J159" s="28"/>
    </row>
    <row r="160" spans="1:10" s="27" customFormat="1" ht="40.5" customHeight="1">
      <c r="A160" s="25" t="s">
        <v>133</v>
      </c>
      <c r="B160" s="38" t="s">
        <v>134</v>
      </c>
      <c r="C160" s="38" t="s">
        <v>91</v>
      </c>
      <c r="D160" s="22">
        <v>0</v>
      </c>
      <c r="E160" s="22">
        <v>0</v>
      </c>
      <c r="F160" s="22">
        <v>1840000</v>
      </c>
      <c r="G160" s="22">
        <v>1528950</v>
      </c>
      <c r="H160" s="22">
        <f t="shared" si="4"/>
        <v>1840000</v>
      </c>
      <c r="I160" s="22">
        <f t="shared" si="5"/>
        <v>1528950</v>
      </c>
      <c r="J160" s="26"/>
    </row>
    <row r="161" spans="1:10" s="27" customFormat="1" ht="27" customHeight="1">
      <c r="A161" s="25" t="s">
        <v>139</v>
      </c>
      <c r="B161" s="33" t="s">
        <v>140</v>
      </c>
      <c r="C161" s="33" t="s">
        <v>91</v>
      </c>
      <c r="D161" s="22">
        <f>D162+D164</f>
        <v>200000</v>
      </c>
      <c r="E161" s="22">
        <f>E162+E164</f>
        <v>175489.26</v>
      </c>
      <c r="F161" s="22">
        <f>F162+F164</f>
        <v>48878</v>
      </c>
      <c r="G161" s="22">
        <f>G162+G164</f>
        <v>48877.4</v>
      </c>
      <c r="H161" s="22">
        <f t="shared" si="4"/>
        <v>248878</v>
      </c>
      <c r="I161" s="22">
        <f t="shared" si="5"/>
        <v>224366.66</v>
      </c>
      <c r="J161" s="26"/>
    </row>
    <row r="162" spans="1:10" s="27" customFormat="1" ht="33.75" customHeight="1">
      <c r="A162" s="25" t="s">
        <v>367</v>
      </c>
      <c r="B162" s="33" t="s">
        <v>366</v>
      </c>
      <c r="C162" s="33" t="s">
        <v>91</v>
      </c>
      <c r="D162" s="22">
        <f>D163</f>
        <v>0</v>
      </c>
      <c r="E162" s="22">
        <f>E163</f>
        <v>0</v>
      </c>
      <c r="F162" s="22">
        <f>F163</f>
        <v>0</v>
      </c>
      <c r="G162" s="22">
        <f>G163</f>
        <v>0</v>
      </c>
      <c r="H162" s="22">
        <f t="shared" si="4"/>
        <v>0</v>
      </c>
      <c r="I162" s="22">
        <f t="shared" si="5"/>
        <v>0</v>
      </c>
      <c r="J162" s="26"/>
    </row>
    <row r="163" spans="1:10" s="17" customFormat="1" ht="35.25" customHeight="1">
      <c r="A163" s="15" t="s">
        <v>274</v>
      </c>
      <c r="B163" s="35" t="s">
        <v>275</v>
      </c>
      <c r="C163" s="35" t="s">
        <v>91</v>
      </c>
      <c r="D163" s="32">
        <v>0</v>
      </c>
      <c r="E163" s="32">
        <v>0</v>
      </c>
      <c r="F163" s="32">
        <v>0</v>
      </c>
      <c r="G163" s="32">
        <v>0</v>
      </c>
      <c r="H163" s="22">
        <f t="shared" si="4"/>
        <v>0</v>
      </c>
      <c r="I163" s="22">
        <f t="shared" si="5"/>
        <v>0</v>
      </c>
      <c r="J163" s="16"/>
    </row>
    <row r="164" spans="1:10" s="27" customFormat="1" ht="31.5">
      <c r="A164" s="25" t="s">
        <v>141</v>
      </c>
      <c r="B164" s="33" t="s">
        <v>142</v>
      </c>
      <c r="C164" s="33" t="s">
        <v>91</v>
      </c>
      <c r="D164" s="22">
        <f>SUM(D165:D166)</f>
        <v>200000</v>
      </c>
      <c r="E164" s="22">
        <f>SUM(E165:E166)</f>
        <v>175489.26</v>
      </c>
      <c r="F164" s="22">
        <f>SUM(F165:F166)</f>
        <v>48878</v>
      </c>
      <c r="G164" s="22">
        <f>SUM(G165:G166)</f>
        <v>48877.4</v>
      </c>
      <c r="H164" s="22">
        <f t="shared" si="4"/>
        <v>248878</v>
      </c>
      <c r="I164" s="22">
        <f t="shared" si="5"/>
        <v>224366.66</v>
      </c>
      <c r="J164" s="26"/>
    </row>
    <row r="165" spans="1:10" s="17" customFormat="1" ht="31.5">
      <c r="A165" s="15" t="s">
        <v>283</v>
      </c>
      <c r="B165" s="35" t="s">
        <v>282</v>
      </c>
      <c r="C165" s="35" t="s">
        <v>91</v>
      </c>
      <c r="D165" s="32">
        <v>200000</v>
      </c>
      <c r="E165" s="32">
        <v>175489.26</v>
      </c>
      <c r="F165" s="32">
        <v>0</v>
      </c>
      <c r="G165" s="32">
        <v>0</v>
      </c>
      <c r="H165" s="22">
        <f t="shared" si="4"/>
        <v>200000</v>
      </c>
      <c r="I165" s="22">
        <f t="shared" si="5"/>
        <v>175489.26</v>
      </c>
      <c r="J165" s="16"/>
    </row>
    <row r="166" spans="1:10" s="17" customFormat="1" ht="31.5">
      <c r="A166" s="15" t="s">
        <v>143</v>
      </c>
      <c r="B166" s="37" t="s">
        <v>144</v>
      </c>
      <c r="C166" s="37" t="s">
        <v>91</v>
      </c>
      <c r="D166" s="32">
        <v>0</v>
      </c>
      <c r="E166" s="32">
        <v>0</v>
      </c>
      <c r="F166" s="32">
        <v>48878</v>
      </c>
      <c r="G166" s="32">
        <v>48877.4</v>
      </c>
      <c r="H166" s="22">
        <f t="shared" si="4"/>
        <v>48878</v>
      </c>
      <c r="I166" s="22">
        <f t="shared" si="5"/>
        <v>48877.4</v>
      </c>
      <c r="J166" s="16"/>
    </row>
    <row r="167" spans="1:10" s="27" customFormat="1" ht="22.5" customHeight="1">
      <c r="A167" s="25" t="s">
        <v>145</v>
      </c>
      <c r="B167" s="33" t="s">
        <v>146</v>
      </c>
      <c r="C167" s="33" t="s">
        <v>91</v>
      </c>
      <c r="D167" s="22">
        <v>200000</v>
      </c>
      <c r="E167" s="22">
        <v>0</v>
      </c>
      <c r="F167" s="22">
        <v>0</v>
      </c>
      <c r="G167" s="22">
        <v>0</v>
      </c>
      <c r="H167" s="22">
        <f t="shared" si="4"/>
        <v>200000</v>
      </c>
      <c r="I167" s="22">
        <f t="shared" si="5"/>
        <v>0</v>
      </c>
      <c r="J167" s="26"/>
    </row>
    <row r="168" spans="1:10" s="27" customFormat="1" ht="31.5">
      <c r="A168" s="25" t="s">
        <v>147</v>
      </c>
      <c r="B168" s="33" t="s">
        <v>148</v>
      </c>
      <c r="C168" s="33" t="s">
        <v>91</v>
      </c>
      <c r="D168" s="22">
        <f>D103+D105+D111+D113+D117+D121+D124+D134+D161+D167</f>
        <v>109422880</v>
      </c>
      <c r="E168" s="22">
        <f>E103+E105+E111+E113+E117+E121+E124+E134+E161+E167</f>
        <v>36165940.629999995</v>
      </c>
      <c r="F168" s="22">
        <f>F103+F105+F111+F113+F117+F121+F124+F134+F161+F167</f>
        <v>52862719.19</v>
      </c>
      <c r="G168" s="22">
        <f>G103+G105+G111+G113+G117+G121+G124+G134+G161+G167</f>
        <v>15010443.49</v>
      </c>
      <c r="H168" s="22">
        <f aca="true" t="shared" si="6" ref="H168:H177">D168+F168</f>
        <v>162285599.19</v>
      </c>
      <c r="I168" s="22">
        <f aca="true" t="shared" si="7" ref="I168:I177">E168+G168</f>
        <v>51176384.12</v>
      </c>
      <c r="J168" s="26"/>
    </row>
    <row r="169" spans="1:10" s="17" customFormat="1" ht="20.25" customHeight="1">
      <c r="A169" s="15" t="s">
        <v>276</v>
      </c>
      <c r="B169" s="35" t="s">
        <v>277</v>
      </c>
      <c r="C169" s="35" t="s">
        <v>91</v>
      </c>
      <c r="D169" s="32">
        <v>32631200</v>
      </c>
      <c r="E169" s="32">
        <v>16315800</v>
      </c>
      <c r="F169" s="32">
        <v>0</v>
      </c>
      <c r="G169" s="32">
        <v>0</v>
      </c>
      <c r="H169" s="22">
        <f t="shared" si="6"/>
        <v>32631200</v>
      </c>
      <c r="I169" s="22">
        <f t="shared" si="7"/>
        <v>16315800</v>
      </c>
      <c r="J169" s="16"/>
    </row>
    <row r="170" spans="1:10" s="17" customFormat="1" ht="50.25" customHeight="1">
      <c r="A170" s="15" t="s">
        <v>369</v>
      </c>
      <c r="B170" s="35" t="s">
        <v>368</v>
      </c>
      <c r="C170" s="35" t="s">
        <v>91</v>
      </c>
      <c r="D170" s="32">
        <v>225000</v>
      </c>
      <c r="E170" s="32">
        <v>25000</v>
      </c>
      <c r="F170" s="32">
        <v>0</v>
      </c>
      <c r="G170" s="32">
        <v>0</v>
      </c>
      <c r="H170" s="22">
        <f t="shared" si="6"/>
        <v>225000</v>
      </c>
      <c r="I170" s="22">
        <f t="shared" si="7"/>
        <v>25000</v>
      </c>
      <c r="J170" s="16"/>
    </row>
    <row r="171" spans="1:10" s="27" customFormat="1" ht="36.75" customHeight="1">
      <c r="A171" s="25" t="s">
        <v>149</v>
      </c>
      <c r="B171" s="33" t="s">
        <v>150</v>
      </c>
      <c r="C171" s="33" t="s">
        <v>91</v>
      </c>
      <c r="D171" s="22">
        <f>D168+D169+D170</f>
        <v>142279080</v>
      </c>
      <c r="E171" s="22">
        <f>E168+E169+E170</f>
        <v>52506740.629999995</v>
      </c>
      <c r="F171" s="22">
        <f>F168+F169+F170</f>
        <v>52862719.19</v>
      </c>
      <c r="G171" s="22">
        <f>G168+G169+G170</f>
        <v>15010443.49</v>
      </c>
      <c r="H171" s="22">
        <f t="shared" si="6"/>
        <v>195141799.19</v>
      </c>
      <c r="I171" s="22">
        <f t="shared" si="7"/>
        <v>67517184.11999999</v>
      </c>
      <c r="J171" s="26"/>
    </row>
    <row r="172" spans="1:10" s="17" customFormat="1" ht="72.75" customHeight="1">
      <c r="A172" s="15" t="s">
        <v>151</v>
      </c>
      <c r="B172" s="35" t="s">
        <v>152</v>
      </c>
      <c r="C172" s="35" t="s">
        <v>91</v>
      </c>
      <c r="D172" s="32">
        <f>D173</f>
        <v>4849200</v>
      </c>
      <c r="E172" s="32">
        <f>E173</f>
        <v>2424600</v>
      </c>
      <c r="F172" s="32">
        <f>F173</f>
        <v>0</v>
      </c>
      <c r="G172" s="32">
        <f>G173</f>
        <v>0</v>
      </c>
      <c r="H172" s="22">
        <f t="shared" si="6"/>
        <v>4849200</v>
      </c>
      <c r="I172" s="22">
        <f t="shared" si="7"/>
        <v>2424600</v>
      </c>
      <c r="J172" s="16"/>
    </row>
    <row r="173" spans="1:10" s="17" customFormat="1" ht="53.25" customHeight="1">
      <c r="A173" s="15" t="s">
        <v>83</v>
      </c>
      <c r="B173" s="35" t="s">
        <v>153</v>
      </c>
      <c r="C173" s="35" t="s">
        <v>91</v>
      </c>
      <c r="D173" s="32">
        <v>4849200</v>
      </c>
      <c r="E173" s="32">
        <v>2424600</v>
      </c>
      <c r="F173" s="32">
        <v>0</v>
      </c>
      <c r="G173" s="32">
        <v>0</v>
      </c>
      <c r="H173" s="22">
        <f t="shared" si="6"/>
        <v>4849200</v>
      </c>
      <c r="I173" s="22">
        <f t="shared" si="7"/>
        <v>2424600</v>
      </c>
      <c r="J173" s="16"/>
    </row>
    <row r="174" spans="1:10" s="17" customFormat="1" ht="58.5" customHeight="1">
      <c r="A174" s="15" t="s">
        <v>370</v>
      </c>
      <c r="B174" s="35" t="s">
        <v>154</v>
      </c>
      <c r="C174" s="35" t="s">
        <v>91</v>
      </c>
      <c r="D174" s="32">
        <f>D175+D176</f>
        <v>9517804</v>
      </c>
      <c r="E174" s="32">
        <f>E175+E176</f>
        <v>612625.6</v>
      </c>
      <c r="F174" s="32">
        <f>F175+F176</f>
        <v>0</v>
      </c>
      <c r="G174" s="32">
        <f>G175+G176</f>
        <v>0</v>
      </c>
      <c r="H174" s="22">
        <f t="shared" si="6"/>
        <v>9517804</v>
      </c>
      <c r="I174" s="22">
        <f t="shared" si="7"/>
        <v>612625.6</v>
      </c>
      <c r="J174" s="16"/>
    </row>
    <row r="175" spans="1:10" s="17" customFormat="1" ht="87" customHeight="1">
      <c r="A175" s="15" t="s">
        <v>84</v>
      </c>
      <c r="B175" s="35" t="s">
        <v>286</v>
      </c>
      <c r="C175" s="35" t="s">
        <v>91</v>
      </c>
      <c r="D175" s="32">
        <v>5750000</v>
      </c>
      <c r="E175" s="32">
        <v>0</v>
      </c>
      <c r="F175" s="32">
        <v>0</v>
      </c>
      <c r="G175" s="32">
        <v>0</v>
      </c>
      <c r="H175" s="22">
        <f t="shared" si="6"/>
        <v>5750000</v>
      </c>
      <c r="I175" s="22">
        <f t="shared" si="7"/>
        <v>0</v>
      </c>
      <c r="J175" s="16"/>
    </row>
    <row r="176" spans="1:10" s="17" customFormat="1" ht="21" customHeight="1">
      <c r="A176" s="15" t="s">
        <v>85</v>
      </c>
      <c r="B176" s="35" t="s">
        <v>155</v>
      </c>
      <c r="C176" s="35" t="s">
        <v>91</v>
      </c>
      <c r="D176" s="32">
        <v>3767804</v>
      </c>
      <c r="E176" s="32">
        <v>612625.6</v>
      </c>
      <c r="F176" s="32">
        <v>0</v>
      </c>
      <c r="G176" s="32">
        <v>0</v>
      </c>
      <c r="H176" s="22">
        <f t="shared" si="6"/>
        <v>3767804</v>
      </c>
      <c r="I176" s="22">
        <f t="shared" si="7"/>
        <v>612625.6</v>
      </c>
      <c r="J176" s="16"/>
    </row>
    <row r="177" spans="1:10" s="27" customFormat="1" ht="27" customHeight="1">
      <c r="A177" s="25" t="s">
        <v>87</v>
      </c>
      <c r="B177" s="33" t="s">
        <v>156</v>
      </c>
      <c r="C177" s="33" t="s">
        <v>91</v>
      </c>
      <c r="D177" s="34">
        <f>D171+D172+D174</f>
        <v>156646084</v>
      </c>
      <c r="E177" s="34">
        <f>E171+E172+E174</f>
        <v>55543966.23</v>
      </c>
      <c r="F177" s="34">
        <f>F171+F172+F174</f>
        <v>52862719.19</v>
      </c>
      <c r="G177" s="34">
        <f>G171+G172+G174</f>
        <v>15010443.49</v>
      </c>
      <c r="H177" s="22">
        <f t="shared" si="6"/>
        <v>209508803.19</v>
      </c>
      <c r="I177" s="22">
        <f t="shared" si="7"/>
        <v>70554409.72</v>
      </c>
      <c r="J177" s="26"/>
    </row>
    <row r="178" spans="1:10" ht="24" customHeight="1">
      <c r="A178" s="10" t="s">
        <v>5</v>
      </c>
      <c r="B178" s="9"/>
      <c r="C178" s="9"/>
      <c r="D178" s="41"/>
      <c r="E178" s="11"/>
      <c r="F178" s="42"/>
      <c r="G178" s="42"/>
      <c r="H178" s="42"/>
      <c r="I178" s="42"/>
      <c r="J178" s="4"/>
    </row>
    <row r="179" spans="1:9" s="39" customFormat="1" ht="21.75" customHeight="1">
      <c r="A179" s="47" t="s">
        <v>139</v>
      </c>
      <c r="B179" s="33" t="s">
        <v>140</v>
      </c>
      <c r="C179" s="48" t="s">
        <v>91</v>
      </c>
      <c r="D179" s="49">
        <f>D180</f>
        <v>400000</v>
      </c>
      <c r="E179" s="49">
        <f aca="true" t="shared" si="8" ref="E179:G180">E180</f>
        <v>400000</v>
      </c>
      <c r="F179" s="49">
        <f t="shared" si="8"/>
        <v>3000</v>
      </c>
      <c r="G179" s="49">
        <f t="shared" si="8"/>
        <v>0</v>
      </c>
      <c r="H179" s="22">
        <f aca="true" t="shared" si="9" ref="H179:I184">D179+F179</f>
        <v>403000</v>
      </c>
      <c r="I179" s="22">
        <f t="shared" si="9"/>
        <v>400000</v>
      </c>
    </row>
    <row r="180" spans="1:9" s="40" customFormat="1" ht="21.75" customHeight="1">
      <c r="A180" s="47" t="s">
        <v>157</v>
      </c>
      <c r="B180" s="33" t="s">
        <v>158</v>
      </c>
      <c r="C180" s="48" t="s">
        <v>91</v>
      </c>
      <c r="D180" s="49">
        <f>D181</f>
        <v>400000</v>
      </c>
      <c r="E180" s="49">
        <f t="shared" si="8"/>
        <v>400000</v>
      </c>
      <c r="F180" s="49">
        <f t="shared" si="8"/>
        <v>3000</v>
      </c>
      <c r="G180" s="49">
        <f t="shared" si="8"/>
        <v>0</v>
      </c>
      <c r="H180" s="22">
        <f t="shared" si="9"/>
        <v>403000</v>
      </c>
      <c r="I180" s="22">
        <f t="shared" si="9"/>
        <v>400000</v>
      </c>
    </row>
    <row r="181" spans="1:9" s="17" customFormat="1" ht="33" customHeight="1">
      <c r="A181" s="50" t="s">
        <v>160</v>
      </c>
      <c r="B181" s="35" t="s">
        <v>161</v>
      </c>
      <c r="C181" s="51" t="s">
        <v>91</v>
      </c>
      <c r="D181" s="52">
        <f>D182+D183</f>
        <v>400000</v>
      </c>
      <c r="E181" s="52">
        <f>E182+E183</f>
        <v>400000</v>
      </c>
      <c r="F181" s="52">
        <f>F182+F183</f>
        <v>3000</v>
      </c>
      <c r="G181" s="52">
        <f>G182+G183</f>
        <v>0</v>
      </c>
      <c r="H181" s="22">
        <f t="shared" si="9"/>
        <v>403000</v>
      </c>
      <c r="I181" s="22">
        <f t="shared" si="9"/>
        <v>400000</v>
      </c>
    </row>
    <row r="182" spans="1:9" s="17" customFormat="1" ht="21.75" customHeight="1">
      <c r="A182" s="50" t="s">
        <v>159</v>
      </c>
      <c r="B182" s="35" t="s">
        <v>162</v>
      </c>
      <c r="C182" s="51" t="s">
        <v>91</v>
      </c>
      <c r="D182" s="52">
        <v>400000</v>
      </c>
      <c r="E182" s="53">
        <v>400000</v>
      </c>
      <c r="F182" s="36">
        <v>0</v>
      </c>
      <c r="G182" s="36">
        <v>0</v>
      </c>
      <c r="H182" s="22">
        <f t="shared" si="9"/>
        <v>400000</v>
      </c>
      <c r="I182" s="22">
        <f t="shared" si="9"/>
        <v>400000</v>
      </c>
    </row>
    <row r="183" spans="1:9" s="17" customFormat="1" ht="21.75" customHeight="1">
      <c r="A183" s="50" t="s">
        <v>394</v>
      </c>
      <c r="B183" s="35" t="s">
        <v>395</v>
      </c>
      <c r="C183" s="51" t="s">
        <v>91</v>
      </c>
      <c r="D183" s="52">
        <v>0</v>
      </c>
      <c r="E183" s="64">
        <v>0</v>
      </c>
      <c r="F183" s="65">
        <v>3000</v>
      </c>
      <c r="G183" s="65">
        <v>0</v>
      </c>
      <c r="H183" s="22">
        <f>D183+F183</f>
        <v>3000</v>
      </c>
      <c r="I183" s="22">
        <f>E183+G183</f>
        <v>0</v>
      </c>
    </row>
    <row r="184" spans="1:9" s="19" customFormat="1" ht="21.75" customHeight="1">
      <c r="A184" s="47" t="s">
        <v>87</v>
      </c>
      <c r="B184" s="33" t="s">
        <v>148</v>
      </c>
      <c r="C184" s="48" t="s">
        <v>91</v>
      </c>
      <c r="D184" s="49">
        <f>D179</f>
        <v>400000</v>
      </c>
      <c r="E184" s="49">
        <f>E179</f>
        <v>400000</v>
      </c>
      <c r="F184" s="49">
        <f>F179</f>
        <v>3000</v>
      </c>
      <c r="G184" s="49">
        <f>G179</f>
        <v>0</v>
      </c>
      <c r="H184" s="22">
        <f t="shared" si="9"/>
        <v>403000</v>
      </c>
      <c r="I184" s="22">
        <f t="shared" si="9"/>
        <v>400000</v>
      </c>
    </row>
    <row r="185" spans="1:10" s="101" customFormat="1" ht="18.75" customHeight="1">
      <c r="A185" s="96" t="s">
        <v>6</v>
      </c>
      <c r="B185" s="97"/>
      <c r="C185" s="97"/>
      <c r="D185" s="98"/>
      <c r="E185" s="98"/>
      <c r="F185" s="99"/>
      <c r="G185" s="99"/>
      <c r="H185" s="99"/>
      <c r="I185" s="99"/>
      <c r="J185" s="100"/>
    </row>
    <row r="186" spans="1:9" s="91" customFormat="1" ht="18.75" customHeight="1">
      <c r="A186" s="87" t="s">
        <v>163</v>
      </c>
      <c r="B186" s="87"/>
      <c r="C186" s="88" t="s">
        <v>164</v>
      </c>
      <c r="D186" s="89">
        <f>D188</f>
        <v>-7615539</v>
      </c>
      <c r="E186" s="89">
        <f>E187</f>
        <v>-14196203.7</v>
      </c>
      <c r="F186" s="89">
        <f>F188</f>
        <v>47420666</v>
      </c>
      <c r="G186" s="89">
        <f>G188</f>
        <v>14196203.7</v>
      </c>
      <c r="H186" s="90">
        <f aca="true" t="shared" si="10" ref="H186:H226">D186+F186</f>
        <v>39805127</v>
      </c>
      <c r="I186" s="90">
        <f aca="true" t="shared" si="11" ref="I186:I226">E186+G186</f>
        <v>0</v>
      </c>
    </row>
    <row r="187" spans="1:14" s="92" customFormat="1" ht="18.75" customHeight="1">
      <c r="A187" s="87" t="s">
        <v>165</v>
      </c>
      <c r="B187" s="87"/>
      <c r="C187" s="88" t="s">
        <v>166</v>
      </c>
      <c r="D187" s="89">
        <v>0</v>
      </c>
      <c r="E187" s="89">
        <f>E188</f>
        <v>-14196203.7</v>
      </c>
      <c r="F187" s="89">
        <v>0</v>
      </c>
      <c r="G187" s="89">
        <f>G188</f>
        <v>14196203.7</v>
      </c>
      <c r="H187" s="90">
        <f t="shared" si="10"/>
        <v>0</v>
      </c>
      <c r="I187" s="90">
        <f t="shared" si="11"/>
        <v>0</v>
      </c>
      <c r="J187" s="91"/>
      <c r="K187" s="91"/>
      <c r="L187" s="91"/>
      <c r="M187" s="91"/>
      <c r="N187" s="91"/>
    </row>
    <row r="188" spans="1:14" s="94" customFormat="1" ht="18.75" customHeight="1">
      <c r="A188" s="87" t="s">
        <v>167</v>
      </c>
      <c r="B188" s="87"/>
      <c r="C188" s="88" t="s">
        <v>168</v>
      </c>
      <c r="D188" s="89">
        <f>D190+D197+D201</f>
        <v>-7615539</v>
      </c>
      <c r="E188" s="89">
        <f>E190+E197+E201</f>
        <v>-14196203.7</v>
      </c>
      <c r="F188" s="89">
        <f>F190+F197+F201</f>
        <v>47420666</v>
      </c>
      <c r="G188" s="89">
        <f>G190+G197+G201</f>
        <v>14196203.7</v>
      </c>
      <c r="H188" s="90">
        <f t="shared" si="10"/>
        <v>39805127</v>
      </c>
      <c r="I188" s="90">
        <f t="shared" si="11"/>
        <v>0</v>
      </c>
      <c r="J188" s="91"/>
      <c r="K188" s="91"/>
      <c r="L188" s="91"/>
      <c r="M188" s="91"/>
      <c r="N188" s="91"/>
    </row>
    <row r="189" spans="1:14" s="94" customFormat="1" ht="18.75" customHeight="1">
      <c r="A189" s="87" t="s">
        <v>169</v>
      </c>
      <c r="B189" s="87"/>
      <c r="C189" s="88" t="s">
        <v>170</v>
      </c>
      <c r="D189" s="89">
        <v>0</v>
      </c>
      <c r="E189" s="89">
        <v>0</v>
      </c>
      <c r="F189" s="89">
        <v>0</v>
      </c>
      <c r="G189" s="89">
        <v>0</v>
      </c>
      <c r="H189" s="90">
        <f t="shared" si="10"/>
        <v>0</v>
      </c>
      <c r="I189" s="90">
        <f t="shared" si="11"/>
        <v>0</v>
      </c>
      <c r="J189" s="91"/>
      <c r="K189" s="91"/>
      <c r="L189" s="91"/>
      <c r="M189" s="91"/>
      <c r="N189" s="91"/>
    </row>
    <row r="190" spans="1:14" s="94" customFormat="1" ht="33.75" customHeight="1">
      <c r="A190" s="87" t="s">
        <v>171</v>
      </c>
      <c r="B190" s="87"/>
      <c r="C190" s="88" t="s">
        <v>172</v>
      </c>
      <c r="D190" s="89">
        <f>D192</f>
        <v>0</v>
      </c>
      <c r="E190" s="89">
        <f>E192</f>
        <v>0</v>
      </c>
      <c r="F190" s="89">
        <f>F192</f>
        <v>0</v>
      </c>
      <c r="G190" s="89">
        <f>G192</f>
        <v>0</v>
      </c>
      <c r="H190" s="90">
        <f t="shared" si="10"/>
        <v>0</v>
      </c>
      <c r="I190" s="90">
        <f t="shared" si="11"/>
        <v>0</v>
      </c>
      <c r="J190" s="91"/>
      <c r="K190" s="91"/>
      <c r="L190" s="91"/>
      <c r="M190" s="91"/>
      <c r="N190" s="91"/>
    </row>
    <row r="191" spans="1:14" s="94" customFormat="1" ht="33.75" customHeight="1">
      <c r="A191" s="87" t="s">
        <v>173</v>
      </c>
      <c r="B191" s="87"/>
      <c r="C191" s="88" t="s">
        <v>174</v>
      </c>
      <c r="D191" s="89">
        <v>0</v>
      </c>
      <c r="E191" s="89">
        <v>0</v>
      </c>
      <c r="F191" s="89">
        <v>0</v>
      </c>
      <c r="G191" s="89">
        <v>0</v>
      </c>
      <c r="H191" s="90">
        <f t="shared" si="10"/>
        <v>0</v>
      </c>
      <c r="I191" s="90">
        <f t="shared" si="11"/>
        <v>0</v>
      </c>
      <c r="J191" s="91"/>
      <c r="K191" s="91"/>
      <c r="L191" s="91"/>
      <c r="M191" s="91"/>
      <c r="N191" s="91"/>
    </row>
    <row r="192" spans="1:14" s="94" customFormat="1" ht="18.75" customHeight="1">
      <c r="A192" s="87" t="s">
        <v>176</v>
      </c>
      <c r="B192" s="87"/>
      <c r="C192" s="88" t="s">
        <v>177</v>
      </c>
      <c r="D192" s="89">
        <v>0</v>
      </c>
      <c r="E192" s="89">
        <v>0</v>
      </c>
      <c r="F192" s="89">
        <v>0</v>
      </c>
      <c r="G192" s="89">
        <v>0</v>
      </c>
      <c r="H192" s="90">
        <f t="shared" si="10"/>
        <v>0</v>
      </c>
      <c r="I192" s="90">
        <f t="shared" si="11"/>
        <v>0</v>
      </c>
      <c r="J192" s="91"/>
      <c r="K192" s="91"/>
      <c r="L192" s="91"/>
      <c r="M192" s="91"/>
      <c r="N192" s="91"/>
    </row>
    <row r="193" spans="1:14" s="94" customFormat="1" ht="18.75" customHeight="1">
      <c r="A193" s="87" t="s">
        <v>178</v>
      </c>
      <c r="B193" s="87"/>
      <c r="C193" s="88" t="s">
        <v>179</v>
      </c>
      <c r="D193" s="89">
        <v>0</v>
      </c>
      <c r="E193" s="89">
        <v>0</v>
      </c>
      <c r="F193" s="89">
        <v>0</v>
      </c>
      <c r="G193" s="89">
        <v>0</v>
      </c>
      <c r="H193" s="90">
        <f t="shared" si="10"/>
        <v>0</v>
      </c>
      <c r="I193" s="90">
        <f t="shared" si="11"/>
        <v>0</v>
      </c>
      <c r="J193" s="91"/>
      <c r="K193" s="91"/>
      <c r="L193" s="91"/>
      <c r="M193" s="91"/>
      <c r="N193" s="91"/>
    </row>
    <row r="194" spans="1:14" s="94" customFormat="1" ht="18.75" customHeight="1">
      <c r="A194" s="87" t="s">
        <v>180</v>
      </c>
      <c r="B194" s="87"/>
      <c r="C194" s="88" t="s">
        <v>181</v>
      </c>
      <c r="D194" s="89">
        <v>0</v>
      </c>
      <c r="E194" s="89">
        <v>0</v>
      </c>
      <c r="F194" s="89">
        <v>0</v>
      </c>
      <c r="G194" s="89">
        <v>0</v>
      </c>
      <c r="H194" s="90">
        <f t="shared" si="10"/>
        <v>0</v>
      </c>
      <c r="I194" s="90">
        <f t="shared" si="11"/>
        <v>0</v>
      </c>
      <c r="J194" s="91"/>
      <c r="K194" s="91"/>
      <c r="L194" s="91"/>
      <c r="M194" s="91"/>
      <c r="N194" s="91"/>
    </row>
    <row r="195" spans="1:14" s="94" customFormat="1" ht="18.75" customHeight="1">
      <c r="A195" s="87" t="s">
        <v>178</v>
      </c>
      <c r="B195" s="87"/>
      <c r="C195" s="88" t="s">
        <v>182</v>
      </c>
      <c r="D195" s="89">
        <v>0</v>
      </c>
      <c r="E195" s="89">
        <v>0</v>
      </c>
      <c r="F195" s="89">
        <v>0</v>
      </c>
      <c r="G195" s="89">
        <v>0</v>
      </c>
      <c r="H195" s="90">
        <f t="shared" si="10"/>
        <v>0</v>
      </c>
      <c r="I195" s="90">
        <f t="shared" si="11"/>
        <v>0</v>
      </c>
      <c r="J195" s="91"/>
      <c r="K195" s="91"/>
      <c r="L195" s="91"/>
      <c r="M195" s="91"/>
      <c r="N195" s="91"/>
    </row>
    <row r="196" spans="1:14" s="94" customFormat="1" ht="18.75" customHeight="1">
      <c r="A196" s="87" t="s">
        <v>180</v>
      </c>
      <c r="B196" s="87"/>
      <c r="C196" s="88" t="s">
        <v>183</v>
      </c>
      <c r="D196" s="89">
        <v>0</v>
      </c>
      <c r="E196" s="89">
        <v>0</v>
      </c>
      <c r="F196" s="89">
        <v>0</v>
      </c>
      <c r="G196" s="89">
        <v>0</v>
      </c>
      <c r="H196" s="90">
        <f t="shared" si="10"/>
        <v>0</v>
      </c>
      <c r="I196" s="90">
        <f t="shared" si="11"/>
        <v>0</v>
      </c>
      <c r="J196" s="91"/>
      <c r="K196" s="91"/>
      <c r="L196" s="91"/>
      <c r="M196" s="91"/>
      <c r="N196" s="91"/>
    </row>
    <row r="197" spans="1:14" s="94" customFormat="1" ht="47.25">
      <c r="A197" s="87" t="s">
        <v>371</v>
      </c>
      <c r="B197" s="87"/>
      <c r="C197" s="88" t="s">
        <v>184</v>
      </c>
      <c r="D197" s="89">
        <v>0</v>
      </c>
      <c r="E197" s="89">
        <v>0</v>
      </c>
      <c r="F197" s="89">
        <v>0</v>
      </c>
      <c r="G197" s="89">
        <v>0</v>
      </c>
      <c r="H197" s="90">
        <f t="shared" si="10"/>
        <v>0</v>
      </c>
      <c r="I197" s="90">
        <f t="shared" si="11"/>
        <v>0</v>
      </c>
      <c r="J197" s="91"/>
      <c r="K197" s="91"/>
      <c r="L197" s="91"/>
      <c r="M197" s="91"/>
      <c r="N197" s="91"/>
    </row>
    <row r="198" spans="1:14" s="94" customFormat="1" ht="18.75" customHeight="1">
      <c r="A198" s="87" t="s">
        <v>185</v>
      </c>
      <c r="B198" s="87"/>
      <c r="C198" s="88" t="s">
        <v>186</v>
      </c>
      <c r="D198" s="89">
        <v>0</v>
      </c>
      <c r="E198" s="89">
        <v>0</v>
      </c>
      <c r="F198" s="89">
        <v>0</v>
      </c>
      <c r="G198" s="89">
        <v>0</v>
      </c>
      <c r="H198" s="90">
        <f t="shared" si="10"/>
        <v>0</v>
      </c>
      <c r="I198" s="90">
        <f t="shared" si="11"/>
        <v>0</v>
      </c>
      <c r="J198" s="91"/>
      <c r="K198" s="91"/>
      <c r="L198" s="91"/>
      <c r="M198" s="91"/>
      <c r="N198" s="91"/>
    </row>
    <row r="199" spans="1:14" s="95" customFormat="1" ht="31.5">
      <c r="A199" s="87" t="s">
        <v>187</v>
      </c>
      <c r="B199" s="87"/>
      <c r="C199" s="88" t="s">
        <v>188</v>
      </c>
      <c r="D199" s="89">
        <v>0</v>
      </c>
      <c r="E199" s="89">
        <v>0</v>
      </c>
      <c r="F199" s="89">
        <v>0</v>
      </c>
      <c r="G199" s="89">
        <v>0</v>
      </c>
      <c r="H199" s="90">
        <f t="shared" si="10"/>
        <v>0</v>
      </c>
      <c r="I199" s="90">
        <f t="shared" si="11"/>
        <v>0</v>
      </c>
      <c r="J199" s="91"/>
      <c r="K199" s="91"/>
      <c r="L199" s="91"/>
      <c r="M199" s="91"/>
      <c r="N199" s="91"/>
    </row>
    <row r="200" spans="1:14" s="95" customFormat="1" ht="18.75" customHeight="1">
      <c r="A200" s="87" t="s">
        <v>189</v>
      </c>
      <c r="B200" s="87"/>
      <c r="C200" s="88" t="s">
        <v>190</v>
      </c>
      <c r="D200" s="89">
        <v>0</v>
      </c>
      <c r="E200" s="89">
        <v>0</v>
      </c>
      <c r="F200" s="89">
        <v>0</v>
      </c>
      <c r="G200" s="89">
        <v>0</v>
      </c>
      <c r="H200" s="90">
        <f t="shared" si="10"/>
        <v>0</v>
      </c>
      <c r="I200" s="90">
        <f t="shared" si="11"/>
        <v>0</v>
      </c>
      <c r="J200" s="91"/>
      <c r="K200" s="91"/>
      <c r="L200" s="91"/>
      <c r="M200" s="91"/>
      <c r="N200" s="91"/>
    </row>
    <row r="201" spans="1:14" s="95" customFormat="1" ht="32.25" customHeight="1">
      <c r="A201" s="87" t="s">
        <v>191</v>
      </c>
      <c r="B201" s="87"/>
      <c r="C201" s="88" t="s">
        <v>192</v>
      </c>
      <c r="D201" s="89">
        <f>D203-D204+D207</f>
        <v>-7615539</v>
      </c>
      <c r="E201" s="89">
        <f>E203-E204+E207</f>
        <v>-14196203.7</v>
      </c>
      <c r="F201" s="89">
        <f>F203-F204+F207</f>
        <v>47420666</v>
      </c>
      <c r="G201" s="89">
        <f>G203-G204+G207</f>
        <v>14196203.7</v>
      </c>
      <c r="H201" s="90">
        <f t="shared" si="10"/>
        <v>39805127</v>
      </c>
      <c r="I201" s="90">
        <f t="shared" si="11"/>
        <v>0</v>
      </c>
      <c r="J201" s="91"/>
      <c r="K201" s="91"/>
      <c r="L201" s="91"/>
      <c r="M201" s="91"/>
      <c r="N201" s="91"/>
    </row>
    <row r="202" spans="1:14" s="95" customFormat="1" ht="32.25" customHeight="1">
      <c r="A202" s="87" t="s">
        <v>193</v>
      </c>
      <c r="B202" s="87"/>
      <c r="C202" s="88" t="s">
        <v>194</v>
      </c>
      <c r="D202" s="89">
        <v>0</v>
      </c>
      <c r="E202" s="89">
        <v>0</v>
      </c>
      <c r="F202" s="89">
        <v>0</v>
      </c>
      <c r="G202" s="89">
        <v>0</v>
      </c>
      <c r="H202" s="90">
        <f t="shared" si="10"/>
        <v>0</v>
      </c>
      <c r="I202" s="90">
        <f t="shared" si="11"/>
        <v>0</v>
      </c>
      <c r="J202" s="91"/>
      <c r="K202" s="91"/>
      <c r="L202" s="91"/>
      <c r="M202" s="91"/>
      <c r="N202" s="91"/>
    </row>
    <row r="203" spans="1:14" s="95" customFormat="1" ht="18.75" customHeight="1">
      <c r="A203" s="87" t="s">
        <v>175</v>
      </c>
      <c r="B203" s="87"/>
      <c r="C203" s="88" t="s">
        <v>195</v>
      </c>
      <c r="D203" s="89">
        <v>55505725.39</v>
      </c>
      <c r="E203" s="89">
        <v>0</v>
      </c>
      <c r="F203" s="89">
        <v>946795.33</v>
      </c>
      <c r="G203" s="89">
        <v>0</v>
      </c>
      <c r="H203" s="90">
        <f t="shared" si="10"/>
        <v>56452520.72</v>
      </c>
      <c r="I203" s="90">
        <f t="shared" si="11"/>
        <v>0</v>
      </c>
      <c r="J203" s="91"/>
      <c r="K203" s="91"/>
      <c r="L203" s="91"/>
      <c r="M203" s="91"/>
      <c r="N203" s="91"/>
    </row>
    <row r="204" spans="1:14" s="95" customFormat="1" ht="18.75" customHeight="1">
      <c r="A204" s="87" t="s">
        <v>176</v>
      </c>
      <c r="B204" s="87"/>
      <c r="C204" s="88" t="s">
        <v>196</v>
      </c>
      <c r="D204" s="89">
        <v>15940801.39</v>
      </c>
      <c r="E204" s="89">
        <v>0</v>
      </c>
      <c r="F204" s="89">
        <f>F203-200000-40203</f>
        <v>706592.33</v>
      </c>
      <c r="G204" s="89">
        <v>0</v>
      </c>
      <c r="H204" s="90">
        <f t="shared" si="10"/>
        <v>16647393.72</v>
      </c>
      <c r="I204" s="90">
        <f t="shared" si="11"/>
        <v>0</v>
      </c>
      <c r="J204" s="91"/>
      <c r="K204" s="91"/>
      <c r="L204" s="91"/>
      <c r="M204" s="91"/>
      <c r="N204" s="91"/>
    </row>
    <row r="205" spans="1:14" s="95" customFormat="1" ht="18.75" customHeight="1">
      <c r="A205" s="87" t="s">
        <v>180</v>
      </c>
      <c r="B205" s="87"/>
      <c r="C205" s="88" t="s">
        <v>197</v>
      </c>
      <c r="D205" s="89">
        <v>0</v>
      </c>
      <c r="E205" s="89">
        <v>0</v>
      </c>
      <c r="F205" s="89">
        <v>0</v>
      </c>
      <c r="G205" s="89">
        <v>0</v>
      </c>
      <c r="H205" s="90">
        <f t="shared" si="10"/>
        <v>0</v>
      </c>
      <c r="I205" s="90">
        <f t="shared" si="11"/>
        <v>0</v>
      </c>
      <c r="J205" s="91"/>
      <c r="K205" s="91"/>
      <c r="L205" s="91"/>
      <c r="M205" s="91"/>
      <c r="N205" s="91"/>
    </row>
    <row r="206" spans="1:14" s="95" customFormat="1" ht="18.75" customHeight="1">
      <c r="A206" s="87" t="s">
        <v>180</v>
      </c>
      <c r="B206" s="87"/>
      <c r="C206" s="88" t="s">
        <v>198</v>
      </c>
      <c r="D206" s="89">
        <v>0</v>
      </c>
      <c r="E206" s="89">
        <v>0</v>
      </c>
      <c r="F206" s="89">
        <v>0</v>
      </c>
      <c r="G206" s="89">
        <v>0</v>
      </c>
      <c r="H206" s="90">
        <f t="shared" si="10"/>
        <v>0</v>
      </c>
      <c r="I206" s="90">
        <f t="shared" si="11"/>
        <v>0</v>
      </c>
      <c r="J206" s="91"/>
      <c r="K206" s="91"/>
      <c r="L206" s="91"/>
      <c r="M206" s="91"/>
      <c r="N206" s="91"/>
    </row>
    <row r="207" spans="1:14" s="92" customFormat="1" ht="47.25">
      <c r="A207" s="87" t="s">
        <v>199</v>
      </c>
      <c r="B207" s="87"/>
      <c r="C207" s="88" t="s">
        <v>200</v>
      </c>
      <c r="D207" s="89">
        <v>-47180463</v>
      </c>
      <c r="E207" s="89">
        <v>-14196203.7</v>
      </c>
      <c r="F207" s="89">
        <v>47180463</v>
      </c>
      <c r="G207" s="89">
        <v>14196203.7</v>
      </c>
      <c r="H207" s="90">
        <f t="shared" si="10"/>
        <v>0</v>
      </c>
      <c r="I207" s="90">
        <f t="shared" si="11"/>
        <v>0</v>
      </c>
      <c r="J207" s="91"/>
      <c r="K207" s="91"/>
      <c r="L207" s="91"/>
      <c r="M207" s="91"/>
      <c r="N207" s="91"/>
    </row>
    <row r="208" spans="1:14" s="92" customFormat="1" ht="31.5">
      <c r="A208" s="87" t="s">
        <v>201</v>
      </c>
      <c r="B208" s="87"/>
      <c r="C208" s="88" t="s">
        <v>202</v>
      </c>
      <c r="D208" s="89">
        <f>D201</f>
        <v>-7615539</v>
      </c>
      <c r="E208" s="89">
        <f>E201</f>
        <v>-14196203.7</v>
      </c>
      <c r="F208" s="89">
        <f>F201</f>
        <v>47420666</v>
      </c>
      <c r="G208" s="89">
        <f>G201</f>
        <v>14196203.7</v>
      </c>
      <c r="H208" s="90">
        <f t="shared" si="10"/>
        <v>39805127</v>
      </c>
      <c r="I208" s="90">
        <f t="shared" si="11"/>
        <v>0</v>
      </c>
      <c r="J208" s="91"/>
      <c r="K208" s="91"/>
      <c r="L208" s="91"/>
      <c r="M208" s="91"/>
      <c r="N208" s="91"/>
    </row>
    <row r="209" spans="1:14" s="92" customFormat="1" ht="31.5">
      <c r="A209" s="87" t="s">
        <v>203</v>
      </c>
      <c r="B209" s="87"/>
      <c r="C209" s="88" t="s">
        <v>204</v>
      </c>
      <c r="D209" s="89">
        <v>0</v>
      </c>
      <c r="E209" s="89">
        <f>E208</f>
        <v>-14196203.7</v>
      </c>
      <c r="F209" s="89">
        <v>0</v>
      </c>
      <c r="G209" s="89">
        <f>G208</f>
        <v>14196203.7</v>
      </c>
      <c r="H209" s="90">
        <f t="shared" si="10"/>
        <v>0</v>
      </c>
      <c r="I209" s="90">
        <f t="shared" si="11"/>
        <v>0</v>
      </c>
      <c r="J209" s="91"/>
      <c r="K209" s="91"/>
      <c r="L209" s="91"/>
      <c r="M209" s="91"/>
      <c r="N209" s="91"/>
    </row>
    <row r="210" spans="1:14" s="92" customFormat="1" ht="15.75">
      <c r="A210" s="87" t="s">
        <v>205</v>
      </c>
      <c r="B210" s="87"/>
      <c r="C210" s="88" t="s">
        <v>206</v>
      </c>
      <c r="D210" s="89">
        <f>D212+D214+D216</f>
        <v>-7615539</v>
      </c>
      <c r="E210" s="89">
        <f>E212+E214+E216</f>
        <v>-14196203.7</v>
      </c>
      <c r="F210" s="89">
        <f>F212+F214+F216</f>
        <v>47420666</v>
      </c>
      <c r="G210" s="89">
        <f>G212+G214+G216</f>
        <v>14196203.7</v>
      </c>
      <c r="H210" s="90">
        <f t="shared" si="10"/>
        <v>39805127</v>
      </c>
      <c r="I210" s="90">
        <f t="shared" si="11"/>
        <v>0</v>
      </c>
      <c r="J210" s="91"/>
      <c r="K210" s="91"/>
      <c r="L210" s="91"/>
      <c r="M210" s="91"/>
      <c r="N210" s="91"/>
    </row>
    <row r="211" spans="1:14" s="92" customFormat="1" ht="15.75">
      <c r="A211" s="87" t="s">
        <v>207</v>
      </c>
      <c r="B211" s="87"/>
      <c r="C211" s="88" t="s">
        <v>208</v>
      </c>
      <c r="D211" s="89"/>
      <c r="E211" s="89"/>
      <c r="F211" s="89"/>
      <c r="G211" s="89"/>
      <c r="H211" s="90">
        <f t="shared" si="10"/>
        <v>0</v>
      </c>
      <c r="I211" s="90">
        <f t="shared" si="11"/>
        <v>0</v>
      </c>
      <c r="J211" s="91"/>
      <c r="K211" s="91"/>
      <c r="L211" s="91"/>
      <c r="M211" s="91"/>
      <c r="N211" s="91"/>
    </row>
    <row r="212" spans="1:14" s="92" customFormat="1" ht="47.25">
      <c r="A212" s="87" t="s">
        <v>371</v>
      </c>
      <c r="B212" s="87"/>
      <c r="C212" s="88" t="s">
        <v>209</v>
      </c>
      <c r="D212" s="89">
        <v>0</v>
      </c>
      <c r="E212" s="89">
        <v>0</v>
      </c>
      <c r="F212" s="89">
        <v>0</v>
      </c>
      <c r="G212" s="89">
        <v>0</v>
      </c>
      <c r="H212" s="90">
        <f t="shared" si="10"/>
        <v>0</v>
      </c>
      <c r="I212" s="90">
        <f t="shared" si="11"/>
        <v>0</v>
      </c>
      <c r="J212" s="91"/>
      <c r="K212" s="91"/>
      <c r="L212" s="91"/>
      <c r="M212" s="91"/>
      <c r="N212" s="91"/>
    </row>
    <row r="213" spans="1:14" s="92" customFormat="1" ht="15.75">
      <c r="A213" s="87" t="s">
        <v>185</v>
      </c>
      <c r="B213" s="87"/>
      <c r="C213" s="88" t="s">
        <v>210</v>
      </c>
      <c r="D213" s="89">
        <v>0</v>
      </c>
      <c r="E213" s="89">
        <v>0</v>
      </c>
      <c r="F213" s="89">
        <v>0</v>
      </c>
      <c r="G213" s="89">
        <v>0</v>
      </c>
      <c r="H213" s="90">
        <f t="shared" si="10"/>
        <v>0</v>
      </c>
      <c r="I213" s="90">
        <f t="shared" si="11"/>
        <v>0</v>
      </c>
      <c r="J213" s="91"/>
      <c r="K213" s="91"/>
      <c r="L213" s="91"/>
      <c r="M213" s="91"/>
      <c r="N213" s="91"/>
    </row>
    <row r="214" spans="1:14" s="92" customFormat="1" ht="31.5">
      <c r="A214" s="87" t="s">
        <v>187</v>
      </c>
      <c r="B214" s="87"/>
      <c r="C214" s="88" t="s">
        <v>211</v>
      </c>
      <c r="D214" s="89">
        <v>0</v>
      </c>
      <c r="E214" s="89">
        <v>0</v>
      </c>
      <c r="F214" s="89">
        <v>0</v>
      </c>
      <c r="G214" s="89">
        <v>0</v>
      </c>
      <c r="H214" s="90">
        <f t="shared" si="10"/>
        <v>0</v>
      </c>
      <c r="I214" s="90">
        <f t="shared" si="11"/>
        <v>0</v>
      </c>
      <c r="J214" s="91"/>
      <c r="K214" s="91"/>
      <c r="L214" s="91"/>
      <c r="M214" s="91"/>
      <c r="N214" s="91"/>
    </row>
    <row r="215" spans="1:14" s="92" customFormat="1" ht="18.75" customHeight="1">
      <c r="A215" s="87" t="s">
        <v>189</v>
      </c>
      <c r="B215" s="87"/>
      <c r="C215" s="88" t="s">
        <v>212</v>
      </c>
      <c r="D215" s="89">
        <v>0</v>
      </c>
      <c r="E215" s="89">
        <v>0</v>
      </c>
      <c r="F215" s="89">
        <v>0</v>
      </c>
      <c r="G215" s="89">
        <v>0</v>
      </c>
      <c r="H215" s="90">
        <f t="shared" si="10"/>
        <v>0</v>
      </c>
      <c r="I215" s="90">
        <f t="shared" si="11"/>
        <v>0</v>
      </c>
      <c r="J215" s="91"/>
      <c r="K215" s="91"/>
      <c r="L215" s="91"/>
      <c r="M215" s="91"/>
      <c r="N215" s="91"/>
    </row>
    <row r="216" spans="1:14" s="92" customFormat="1" ht="18.75" customHeight="1">
      <c r="A216" s="87" t="s">
        <v>213</v>
      </c>
      <c r="B216" s="87"/>
      <c r="C216" s="88" t="s">
        <v>214</v>
      </c>
      <c r="D216" s="89">
        <f>D218-D219+D224</f>
        <v>-7615539</v>
      </c>
      <c r="E216" s="89">
        <f>E218-E219+E224</f>
        <v>-14196203.7</v>
      </c>
      <c r="F216" s="89">
        <f>F218-F219+F224</f>
        <v>47420666</v>
      </c>
      <c r="G216" s="89">
        <f>G218-G219+G224</f>
        <v>14196203.7</v>
      </c>
      <c r="H216" s="90">
        <f t="shared" si="10"/>
        <v>39805127</v>
      </c>
      <c r="I216" s="90">
        <f t="shared" si="11"/>
        <v>0</v>
      </c>
      <c r="J216" s="91"/>
      <c r="K216" s="91"/>
      <c r="L216" s="91"/>
      <c r="M216" s="91"/>
      <c r="N216" s="91"/>
    </row>
    <row r="217" spans="1:14" s="92" customFormat="1" ht="18.75" customHeight="1">
      <c r="A217" s="87" t="s">
        <v>215</v>
      </c>
      <c r="B217" s="87"/>
      <c r="C217" s="88" t="s">
        <v>216</v>
      </c>
      <c r="D217" s="89">
        <v>0</v>
      </c>
      <c r="E217" s="89">
        <v>0</v>
      </c>
      <c r="F217" s="89">
        <v>0</v>
      </c>
      <c r="G217" s="89">
        <v>0</v>
      </c>
      <c r="H217" s="90">
        <f t="shared" si="10"/>
        <v>0</v>
      </c>
      <c r="I217" s="90">
        <f t="shared" si="11"/>
        <v>0</v>
      </c>
      <c r="J217" s="91"/>
      <c r="K217" s="91"/>
      <c r="L217" s="91"/>
      <c r="M217" s="91"/>
      <c r="N217" s="91"/>
    </row>
    <row r="218" spans="1:14" s="92" customFormat="1" ht="18.75" customHeight="1">
      <c r="A218" s="87" t="s">
        <v>175</v>
      </c>
      <c r="B218" s="87"/>
      <c r="C218" s="88" t="s">
        <v>217</v>
      </c>
      <c r="D218" s="89">
        <v>55505725.39</v>
      </c>
      <c r="E218" s="89">
        <v>0</v>
      </c>
      <c r="F218" s="89">
        <v>946795.33</v>
      </c>
      <c r="G218" s="89">
        <v>0</v>
      </c>
      <c r="H218" s="90">
        <f t="shared" si="10"/>
        <v>56452520.72</v>
      </c>
      <c r="I218" s="90">
        <f t="shared" si="11"/>
        <v>0</v>
      </c>
      <c r="J218" s="93"/>
      <c r="K218" s="93"/>
      <c r="L218" s="91"/>
      <c r="M218" s="91"/>
      <c r="N218" s="91"/>
    </row>
    <row r="219" spans="1:14" s="92" customFormat="1" ht="18.75" customHeight="1">
      <c r="A219" s="87" t="s">
        <v>176</v>
      </c>
      <c r="B219" s="87"/>
      <c r="C219" s="88" t="s">
        <v>218</v>
      </c>
      <c r="D219" s="89">
        <v>15940801.39</v>
      </c>
      <c r="E219" s="89">
        <v>0</v>
      </c>
      <c r="F219" s="89">
        <f>F218-200000-40203</f>
        <v>706592.33</v>
      </c>
      <c r="G219" s="89"/>
      <c r="H219" s="90">
        <f t="shared" si="10"/>
        <v>16647393.72</v>
      </c>
      <c r="I219" s="90">
        <f t="shared" si="11"/>
        <v>0</v>
      </c>
      <c r="J219" s="91"/>
      <c r="K219" s="91"/>
      <c r="L219" s="91"/>
      <c r="M219" s="91"/>
      <c r="N219" s="91"/>
    </row>
    <row r="220" spans="1:14" s="92" customFormat="1" ht="18.75" customHeight="1">
      <c r="A220" s="87" t="s">
        <v>178</v>
      </c>
      <c r="B220" s="87"/>
      <c r="C220" s="88" t="s">
        <v>219</v>
      </c>
      <c r="D220" s="89">
        <v>0</v>
      </c>
      <c r="E220" s="89">
        <v>0</v>
      </c>
      <c r="F220" s="89">
        <v>0</v>
      </c>
      <c r="G220" s="89">
        <v>0</v>
      </c>
      <c r="H220" s="90">
        <f t="shared" si="10"/>
        <v>0</v>
      </c>
      <c r="I220" s="90">
        <f t="shared" si="11"/>
        <v>0</v>
      </c>
      <c r="J220" s="91"/>
      <c r="K220" s="91"/>
      <c r="L220" s="91"/>
      <c r="M220" s="91"/>
      <c r="N220" s="91"/>
    </row>
    <row r="221" spans="1:14" s="92" customFormat="1" ht="18.75" customHeight="1">
      <c r="A221" s="87" t="s">
        <v>180</v>
      </c>
      <c r="B221" s="87"/>
      <c r="C221" s="88" t="s">
        <v>220</v>
      </c>
      <c r="D221" s="89">
        <v>0</v>
      </c>
      <c r="E221" s="89">
        <v>0</v>
      </c>
      <c r="F221" s="89">
        <v>0</v>
      </c>
      <c r="G221" s="89">
        <v>0</v>
      </c>
      <c r="H221" s="90">
        <f t="shared" si="10"/>
        <v>0</v>
      </c>
      <c r="I221" s="90">
        <f t="shared" si="11"/>
        <v>0</v>
      </c>
      <c r="J221" s="91"/>
      <c r="K221" s="91"/>
      <c r="L221" s="91"/>
      <c r="M221" s="91"/>
      <c r="N221" s="91"/>
    </row>
    <row r="222" spans="1:14" s="92" customFormat="1" ht="18.75" customHeight="1">
      <c r="A222" s="87" t="s">
        <v>178</v>
      </c>
      <c r="B222" s="87"/>
      <c r="C222" s="88" t="s">
        <v>221</v>
      </c>
      <c r="D222" s="89">
        <v>0</v>
      </c>
      <c r="E222" s="89">
        <v>0</v>
      </c>
      <c r="F222" s="89">
        <v>0</v>
      </c>
      <c r="G222" s="89">
        <v>0</v>
      </c>
      <c r="H222" s="90">
        <f t="shared" si="10"/>
        <v>0</v>
      </c>
      <c r="I222" s="90">
        <f t="shared" si="11"/>
        <v>0</v>
      </c>
      <c r="J222" s="91"/>
      <c r="K222" s="91"/>
      <c r="L222" s="91"/>
      <c r="M222" s="91"/>
      <c r="N222" s="91"/>
    </row>
    <row r="223" spans="1:14" s="92" customFormat="1" ht="18.75" customHeight="1">
      <c r="A223" s="87" t="s">
        <v>180</v>
      </c>
      <c r="B223" s="87"/>
      <c r="C223" s="88" t="s">
        <v>222</v>
      </c>
      <c r="D223" s="89">
        <v>0</v>
      </c>
      <c r="E223" s="89">
        <v>0</v>
      </c>
      <c r="F223" s="89">
        <v>0</v>
      </c>
      <c r="G223" s="89">
        <v>0</v>
      </c>
      <c r="H223" s="90">
        <f t="shared" si="10"/>
        <v>0</v>
      </c>
      <c r="I223" s="90">
        <f t="shared" si="11"/>
        <v>0</v>
      </c>
      <c r="J223" s="91"/>
      <c r="K223" s="91"/>
      <c r="L223" s="91"/>
      <c r="M223" s="91"/>
      <c r="N223" s="91"/>
    </row>
    <row r="224" spans="1:14" s="92" customFormat="1" ht="51" customHeight="1">
      <c r="A224" s="87" t="s">
        <v>199</v>
      </c>
      <c r="B224" s="87"/>
      <c r="C224" s="88" t="s">
        <v>223</v>
      </c>
      <c r="D224" s="89">
        <v>-47180463</v>
      </c>
      <c r="E224" s="89">
        <v>-14196203.7</v>
      </c>
      <c r="F224" s="89">
        <v>47180463</v>
      </c>
      <c r="G224" s="89">
        <v>14196203.7</v>
      </c>
      <c r="H224" s="90">
        <f t="shared" si="10"/>
        <v>0</v>
      </c>
      <c r="I224" s="90">
        <f t="shared" si="11"/>
        <v>0</v>
      </c>
      <c r="J224" s="91"/>
      <c r="K224" s="91"/>
      <c r="L224" s="91"/>
      <c r="M224" s="91"/>
      <c r="N224" s="91"/>
    </row>
    <row r="225" spans="1:14" s="92" customFormat="1" ht="34.5" customHeight="1">
      <c r="A225" s="87" t="s">
        <v>224</v>
      </c>
      <c r="B225" s="87"/>
      <c r="C225" s="88" t="s">
        <v>225</v>
      </c>
      <c r="D225" s="89">
        <f>D210</f>
        <v>-7615539</v>
      </c>
      <c r="E225" s="89">
        <f>E210</f>
        <v>-14196203.7</v>
      </c>
      <c r="F225" s="89">
        <f>F210</f>
        <v>47420666</v>
      </c>
      <c r="G225" s="89">
        <f>G210</f>
        <v>14196203.7</v>
      </c>
      <c r="H225" s="90">
        <f t="shared" si="10"/>
        <v>39805127</v>
      </c>
      <c r="I225" s="90">
        <f t="shared" si="11"/>
        <v>0</v>
      </c>
      <c r="J225" s="91"/>
      <c r="K225" s="91"/>
      <c r="L225" s="91"/>
      <c r="M225" s="91"/>
      <c r="N225" s="91"/>
    </row>
    <row r="226" spans="1:14" s="92" customFormat="1" ht="34.5" customHeight="1">
      <c r="A226" s="87" t="s">
        <v>226</v>
      </c>
      <c r="B226" s="87"/>
      <c r="C226" s="88" t="s">
        <v>227</v>
      </c>
      <c r="D226" s="89">
        <v>0</v>
      </c>
      <c r="E226" s="89">
        <f>E225</f>
        <v>-14196203.7</v>
      </c>
      <c r="F226" s="89">
        <v>0</v>
      </c>
      <c r="G226" s="89">
        <f>G225</f>
        <v>14196203.7</v>
      </c>
      <c r="H226" s="90">
        <f t="shared" si="10"/>
        <v>0</v>
      </c>
      <c r="I226" s="90">
        <f t="shared" si="11"/>
        <v>0</v>
      </c>
      <c r="J226" s="91"/>
      <c r="K226" s="91"/>
      <c r="L226" s="91"/>
      <c r="M226" s="91"/>
      <c r="N226" s="91"/>
    </row>
    <row r="227" spans="1:9" ht="15.75">
      <c r="A227" s="56"/>
      <c r="B227" s="57"/>
      <c r="C227" s="57"/>
      <c r="D227" s="58"/>
      <c r="E227" s="58"/>
      <c r="F227" s="58"/>
      <c r="G227" s="58"/>
      <c r="H227" s="58"/>
      <c r="I227" s="59"/>
    </row>
    <row r="228" spans="1:9" ht="15.75">
      <c r="A228" s="56"/>
      <c r="B228" s="57"/>
      <c r="C228" s="57"/>
      <c r="D228" s="58"/>
      <c r="E228" s="58"/>
      <c r="F228" s="58"/>
      <c r="G228" s="58"/>
      <c r="H228" s="58"/>
      <c r="I228" s="59"/>
    </row>
    <row r="229" spans="1:9" ht="15.75">
      <c r="A229" s="56"/>
      <c r="B229" s="57"/>
      <c r="C229" s="57"/>
      <c r="D229" s="58"/>
      <c r="E229" s="58"/>
      <c r="F229" s="58"/>
      <c r="G229" s="58"/>
      <c r="H229" s="58"/>
      <c r="I229" s="59"/>
    </row>
    <row r="230" spans="1:9" ht="15.75">
      <c r="A230" s="56"/>
      <c r="B230" s="57"/>
      <c r="C230" s="57"/>
      <c r="D230" s="58"/>
      <c r="E230" s="58"/>
      <c r="F230" s="58"/>
      <c r="G230" s="58"/>
      <c r="H230" s="58"/>
      <c r="I230" s="59"/>
    </row>
    <row r="231" spans="1:9" ht="15.75">
      <c r="A231" s="56"/>
      <c r="B231" s="57"/>
      <c r="C231" s="57"/>
      <c r="D231" s="58"/>
      <c r="E231" s="58"/>
      <c r="F231" s="58"/>
      <c r="G231" s="58"/>
      <c r="H231" s="58"/>
      <c r="I231" s="59"/>
    </row>
    <row r="232" spans="1:9" ht="15.75">
      <c r="A232" s="56"/>
      <c r="B232" s="57"/>
      <c r="C232" s="57"/>
      <c r="D232" s="58"/>
      <c r="E232" s="58"/>
      <c r="F232" s="58"/>
      <c r="G232" s="58"/>
      <c r="H232" s="58"/>
      <c r="I232" s="59"/>
    </row>
    <row r="233" spans="1:9" ht="15.75">
      <c r="A233" s="56"/>
      <c r="B233" s="57"/>
      <c r="C233" s="57"/>
      <c r="D233" s="58"/>
      <c r="E233" s="58"/>
      <c r="F233" s="58"/>
      <c r="G233" s="58"/>
      <c r="H233" s="58"/>
      <c r="I233" s="59"/>
    </row>
    <row r="234" spans="1:9" ht="15.75">
      <c r="A234" s="56"/>
      <c r="B234" s="57"/>
      <c r="C234" s="57"/>
      <c r="D234" s="58"/>
      <c r="E234" s="58"/>
      <c r="F234" s="58"/>
      <c r="G234" s="58"/>
      <c r="H234" s="58"/>
      <c r="I234" s="59"/>
    </row>
    <row r="235" spans="1:9" ht="15.75">
      <c r="A235" s="56"/>
      <c r="B235" s="57"/>
      <c r="C235" s="57"/>
      <c r="D235" s="58"/>
      <c r="E235" s="58"/>
      <c r="F235" s="58"/>
      <c r="G235" s="58"/>
      <c r="H235" s="58"/>
      <c r="I235" s="59"/>
    </row>
    <row r="236" spans="1:9" ht="15.75">
      <c r="A236" s="56"/>
      <c r="B236" s="57"/>
      <c r="C236" s="57"/>
      <c r="D236" s="58"/>
      <c r="E236" s="58"/>
      <c r="F236" s="58"/>
      <c r="G236" s="58"/>
      <c r="H236" s="58"/>
      <c r="I236" s="59"/>
    </row>
    <row r="237" spans="1:9" ht="15.75">
      <c r="A237" s="56"/>
      <c r="B237" s="57"/>
      <c r="C237" s="57"/>
      <c r="D237" s="58"/>
      <c r="E237" s="58"/>
      <c r="F237" s="58"/>
      <c r="G237" s="58"/>
      <c r="H237" s="58"/>
      <c r="I237" s="59"/>
    </row>
    <row r="238" spans="1:9" ht="15.75">
      <c r="A238" s="56"/>
      <c r="B238" s="57"/>
      <c r="C238" s="57"/>
      <c r="D238" s="58"/>
      <c r="E238" s="58"/>
      <c r="F238" s="58"/>
      <c r="G238" s="58"/>
      <c r="H238" s="58"/>
      <c r="I238" s="59"/>
    </row>
    <row r="239" spans="1:9" ht="15.75">
      <c r="A239" s="56"/>
      <c r="B239" s="57"/>
      <c r="C239" s="57"/>
      <c r="D239" s="58"/>
      <c r="E239" s="58"/>
      <c r="F239" s="58"/>
      <c r="G239" s="58"/>
      <c r="H239" s="58"/>
      <c r="I239" s="59"/>
    </row>
    <row r="240" spans="1:9" ht="15.75">
      <c r="A240" s="56"/>
      <c r="B240" s="57"/>
      <c r="C240" s="57"/>
      <c r="D240" s="58"/>
      <c r="E240" s="58"/>
      <c r="F240" s="58"/>
      <c r="G240" s="58"/>
      <c r="H240" s="58"/>
      <c r="I240" s="59"/>
    </row>
    <row r="241" spans="1:9" ht="15.75">
      <c r="A241" s="56"/>
      <c r="B241" s="57"/>
      <c r="C241" s="57"/>
      <c r="D241" s="58"/>
      <c r="E241" s="58"/>
      <c r="F241" s="58"/>
      <c r="G241" s="58"/>
      <c r="H241" s="58"/>
      <c r="I241" s="59"/>
    </row>
    <row r="242" spans="1:9" ht="15.75">
      <c r="A242" s="56"/>
      <c r="B242" s="57"/>
      <c r="C242" s="57"/>
      <c r="D242" s="58"/>
      <c r="E242" s="58"/>
      <c r="F242" s="58"/>
      <c r="G242" s="58"/>
      <c r="H242" s="58"/>
      <c r="I242" s="59"/>
    </row>
    <row r="243" spans="1:9" ht="15.75">
      <c r="A243" s="56"/>
      <c r="B243" s="57"/>
      <c r="C243" s="57"/>
      <c r="D243" s="58"/>
      <c r="E243" s="58"/>
      <c r="F243" s="58"/>
      <c r="G243" s="58"/>
      <c r="H243" s="58"/>
      <c r="I243" s="59"/>
    </row>
    <row r="244" spans="1:9" ht="15.75">
      <c r="A244" s="56"/>
      <c r="B244" s="57"/>
      <c r="C244" s="57"/>
      <c r="D244" s="58"/>
      <c r="E244" s="58"/>
      <c r="F244" s="58"/>
      <c r="G244" s="58"/>
      <c r="H244" s="58"/>
      <c r="I244" s="59"/>
    </row>
    <row r="245" spans="1:9" ht="15.75">
      <c r="A245" s="56"/>
      <c r="B245" s="57"/>
      <c r="C245" s="57"/>
      <c r="D245" s="58"/>
      <c r="E245" s="58"/>
      <c r="F245" s="58"/>
      <c r="G245" s="58"/>
      <c r="H245" s="58"/>
      <c r="I245" s="59"/>
    </row>
    <row r="246" spans="1:9" ht="15.75">
      <c r="A246" s="56"/>
      <c r="B246" s="57"/>
      <c r="C246" s="57"/>
      <c r="D246" s="58"/>
      <c r="E246" s="58"/>
      <c r="F246" s="58"/>
      <c r="G246" s="58"/>
      <c r="H246" s="58"/>
      <c r="I246" s="59"/>
    </row>
    <row r="247" spans="1:9" ht="15.75">
      <c r="A247" s="56"/>
      <c r="B247" s="57"/>
      <c r="C247" s="57"/>
      <c r="D247" s="58"/>
      <c r="E247" s="58"/>
      <c r="F247" s="58"/>
      <c r="G247" s="58"/>
      <c r="H247" s="58"/>
      <c r="I247" s="59"/>
    </row>
    <row r="248" spans="1:9" ht="15.75">
      <c r="A248" s="56"/>
      <c r="B248" s="57"/>
      <c r="C248" s="57"/>
      <c r="D248" s="58"/>
      <c r="E248" s="58"/>
      <c r="F248" s="58"/>
      <c r="G248" s="58"/>
      <c r="H248" s="58"/>
      <c r="I248" s="59"/>
    </row>
    <row r="249" spans="1:9" ht="15.75">
      <c r="A249" s="56"/>
      <c r="B249" s="57"/>
      <c r="C249" s="57"/>
      <c r="D249" s="58"/>
      <c r="E249" s="58"/>
      <c r="F249" s="58"/>
      <c r="G249" s="58"/>
      <c r="H249" s="58"/>
      <c r="I249" s="59"/>
    </row>
    <row r="250" spans="1:9" ht="15.75">
      <c r="A250" s="56"/>
      <c r="B250" s="57"/>
      <c r="C250" s="57"/>
      <c r="D250" s="58"/>
      <c r="E250" s="58"/>
      <c r="F250" s="58"/>
      <c r="G250" s="58"/>
      <c r="H250" s="58"/>
      <c r="I250" s="59"/>
    </row>
    <row r="251" spans="1:9" ht="15.75">
      <c r="A251" s="56"/>
      <c r="B251" s="57"/>
      <c r="C251" s="57"/>
      <c r="D251" s="58"/>
      <c r="E251" s="58"/>
      <c r="F251" s="58"/>
      <c r="G251" s="58"/>
      <c r="H251" s="58"/>
      <c r="I251" s="59"/>
    </row>
    <row r="252" spans="1:9" ht="15.75">
      <c r="A252" s="56"/>
      <c r="B252" s="57"/>
      <c r="C252" s="57"/>
      <c r="D252" s="58"/>
      <c r="E252" s="58"/>
      <c r="F252" s="58"/>
      <c r="G252" s="58"/>
      <c r="H252" s="58"/>
      <c r="I252" s="59"/>
    </row>
    <row r="253" spans="1:9" ht="15.75">
      <c r="A253" s="56"/>
      <c r="B253" s="57"/>
      <c r="C253" s="57"/>
      <c r="D253" s="58"/>
      <c r="E253" s="58"/>
      <c r="F253" s="58"/>
      <c r="G253" s="58"/>
      <c r="H253" s="58"/>
      <c r="I253" s="59"/>
    </row>
    <row r="254" spans="1:9" ht="15.75">
      <c r="A254" s="56"/>
      <c r="B254" s="57"/>
      <c r="C254" s="57"/>
      <c r="D254" s="58"/>
      <c r="E254" s="58"/>
      <c r="F254" s="58"/>
      <c r="G254" s="58"/>
      <c r="H254" s="58"/>
      <c r="I254" s="59"/>
    </row>
    <row r="255" spans="1:9" ht="15.75">
      <c r="A255" s="56"/>
      <c r="B255" s="57"/>
      <c r="C255" s="57"/>
      <c r="D255" s="58"/>
      <c r="E255" s="58"/>
      <c r="F255" s="58"/>
      <c r="G255" s="58"/>
      <c r="H255" s="58"/>
      <c r="I255" s="59"/>
    </row>
    <row r="256" spans="1:9" ht="15.75">
      <c r="A256" s="56"/>
      <c r="B256" s="57"/>
      <c r="C256" s="57"/>
      <c r="D256" s="58"/>
      <c r="E256" s="58"/>
      <c r="F256" s="58"/>
      <c r="G256" s="58"/>
      <c r="H256" s="58"/>
      <c r="I256" s="59"/>
    </row>
    <row r="257" spans="1:9" ht="15.75">
      <c r="A257" s="56"/>
      <c r="B257" s="57"/>
      <c r="C257" s="57"/>
      <c r="D257" s="58"/>
      <c r="E257" s="58"/>
      <c r="F257" s="58"/>
      <c r="G257" s="58"/>
      <c r="H257" s="58"/>
      <c r="I257" s="59"/>
    </row>
    <row r="258" spans="1:9" ht="15.75">
      <c r="A258" s="56"/>
      <c r="B258" s="57"/>
      <c r="C258" s="57"/>
      <c r="D258" s="58"/>
      <c r="E258" s="58"/>
      <c r="F258" s="58"/>
      <c r="G258" s="58"/>
      <c r="H258" s="58"/>
      <c r="I258" s="59"/>
    </row>
    <row r="259" spans="1:9" ht="15.75">
      <c r="A259" s="56"/>
      <c r="B259" s="57"/>
      <c r="C259" s="57"/>
      <c r="D259" s="58"/>
      <c r="E259" s="58"/>
      <c r="F259" s="58"/>
      <c r="G259" s="58"/>
      <c r="H259" s="58"/>
      <c r="I259" s="59"/>
    </row>
    <row r="260" spans="1:9" ht="15.75">
      <c r="A260" s="56"/>
      <c r="B260" s="57"/>
      <c r="C260" s="57"/>
      <c r="D260" s="58"/>
      <c r="E260" s="58"/>
      <c r="F260" s="58"/>
      <c r="G260" s="58"/>
      <c r="H260" s="58"/>
      <c r="I260" s="59"/>
    </row>
    <row r="261" spans="1:9" ht="15.75">
      <c r="A261" s="56"/>
      <c r="B261" s="57"/>
      <c r="C261" s="57"/>
      <c r="D261" s="58"/>
      <c r="E261" s="58"/>
      <c r="F261" s="58"/>
      <c r="G261" s="58"/>
      <c r="H261" s="58"/>
      <c r="I261" s="59"/>
    </row>
    <row r="262" spans="1:9" ht="15.75">
      <c r="A262" s="56"/>
      <c r="B262" s="57"/>
      <c r="C262" s="57"/>
      <c r="D262" s="58"/>
      <c r="E262" s="58"/>
      <c r="F262" s="58"/>
      <c r="G262" s="58"/>
      <c r="H262" s="58"/>
      <c r="I262" s="59"/>
    </row>
    <row r="263" spans="1:9" ht="15.75">
      <c r="A263" s="56"/>
      <c r="B263" s="57"/>
      <c r="C263" s="57"/>
      <c r="D263" s="58"/>
      <c r="E263" s="58"/>
      <c r="F263" s="58"/>
      <c r="G263" s="58"/>
      <c r="H263" s="58"/>
      <c r="I263" s="59"/>
    </row>
    <row r="264" spans="1:9" ht="15.75">
      <c r="A264" s="56"/>
      <c r="B264" s="57"/>
      <c r="C264" s="57"/>
      <c r="D264" s="58"/>
      <c r="E264" s="58"/>
      <c r="F264" s="58"/>
      <c r="G264" s="58"/>
      <c r="H264" s="58"/>
      <c r="I264" s="59"/>
    </row>
    <row r="265" spans="1:9" ht="15.75">
      <c r="A265" s="56"/>
      <c r="B265" s="57"/>
      <c r="C265" s="57"/>
      <c r="D265" s="58"/>
      <c r="E265" s="58"/>
      <c r="F265" s="58"/>
      <c r="G265" s="58"/>
      <c r="H265" s="58"/>
      <c r="I265" s="59"/>
    </row>
    <row r="266" spans="1:9" ht="15.75">
      <c r="A266" s="56"/>
      <c r="B266" s="57"/>
      <c r="C266" s="57"/>
      <c r="D266" s="58"/>
      <c r="E266" s="58"/>
      <c r="F266" s="58"/>
      <c r="G266" s="58"/>
      <c r="H266" s="58"/>
      <c r="I266" s="59"/>
    </row>
    <row r="267" spans="1:9" ht="15.75">
      <c r="A267" s="56"/>
      <c r="B267" s="57"/>
      <c r="C267" s="57"/>
      <c r="D267" s="58"/>
      <c r="E267" s="58"/>
      <c r="F267" s="58"/>
      <c r="G267" s="58"/>
      <c r="H267" s="58"/>
      <c r="I267" s="59"/>
    </row>
    <row r="268" spans="1:9" ht="15.75">
      <c r="A268" s="56"/>
      <c r="B268" s="57"/>
      <c r="C268" s="57"/>
      <c r="D268" s="58"/>
      <c r="E268" s="58"/>
      <c r="F268" s="58"/>
      <c r="G268" s="58"/>
      <c r="H268" s="58"/>
      <c r="I268" s="59"/>
    </row>
    <row r="269" spans="1:9" ht="15.75">
      <c r="A269" s="56"/>
      <c r="B269" s="57"/>
      <c r="C269" s="57"/>
      <c r="D269" s="58"/>
      <c r="E269" s="58"/>
      <c r="F269" s="58"/>
      <c r="G269" s="58"/>
      <c r="H269" s="58"/>
      <c r="I269" s="59"/>
    </row>
    <row r="270" spans="1:9" ht="15.75">
      <c r="A270" s="56"/>
      <c r="B270" s="57"/>
      <c r="C270" s="57"/>
      <c r="D270" s="58"/>
      <c r="E270" s="58"/>
      <c r="F270" s="58"/>
      <c r="G270" s="58"/>
      <c r="H270" s="58"/>
      <c r="I270" s="59"/>
    </row>
    <row r="271" spans="1:9" ht="15.75">
      <c r="A271" s="56"/>
      <c r="B271" s="57"/>
      <c r="C271" s="57"/>
      <c r="D271" s="58"/>
      <c r="E271" s="58"/>
      <c r="F271" s="58"/>
      <c r="G271" s="58"/>
      <c r="H271" s="58"/>
      <c r="I271" s="59"/>
    </row>
    <row r="272" spans="1:9" ht="15.75">
      <c r="A272" s="56"/>
      <c r="B272" s="57"/>
      <c r="C272" s="57"/>
      <c r="D272" s="58"/>
      <c r="E272" s="58"/>
      <c r="F272" s="58"/>
      <c r="G272" s="58"/>
      <c r="H272" s="58"/>
      <c r="I272" s="59"/>
    </row>
    <row r="273" spans="1:9" ht="15.75">
      <c r="A273" s="56"/>
      <c r="B273" s="57"/>
      <c r="C273" s="57"/>
      <c r="D273" s="58"/>
      <c r="E273" s="58"/>
      <c r="F273" s="58"/>
      <c r="G273" s="58"/>
      <c r="H273" s="58"/>
      <c r="I273" s="59"/>
    </row>
    <row r="274" spans="1:9" ht="15.75">
      <c r="A274" s="56"/>
      <c r="B274" s="57"/>
      <c r="C274" s="57"/>
      <c r="D274" s="58"/>
      <c r="E274" s="58"/>
      <c r="F274" s="58"/>
      <c r="G274" s="58"/>
      <c r="H274" s="58"/>
      <c r="I274" s="59"/>
    </row>
    <row r="275" spans="1:9" ht="15.75">
      <c r="A275" s="56"/>
      <c r="B275" s="57"/>
      <c r="C275" s="57"/>
      <c r="D275" s="58"/>
      <c r="E275" s="58"/>
      <c r="F275" s="58"/>
      <c r="G275" s="58"/>
      <c r="H275" s="58"/>
      <c r="I275" s="59"/>
    </row>
    <row r="276" spans="1:9" ht="15.75">
      <c r="A276" s="56"/>
      <c r="B276" s="57"/>
      <c r="C276" s="57"/>
      <c r="D276" s="58"/>
      <c r="E276" s="58"/>
      <c r="F276" s="58"/>
      <c r="G276" s="58"/>
      <c r="H276" s="58"/>
      <c r="I276" s="59"/>
    </row>
    <row r="277" spans="1:9" ht="15.75">
      <c r="A277" s="56"/>
      <c r="B277" s="57"/>
      <c r="C277" s="57"/>
      <c r="D277" s="58"/>
      <c r="E277" s="58"/>
      <c r="F277" s="58"/>
      <c r="G277" s="58"/>
      <c r="H277" s="58"/>
      <c r="I277" s="59"/>
    </row>
    <row r="278" spans="1:9" ht="15.75">
      <c r="A278" s="56"/>
      <c r="B278" s="57"/>
      <c r="C278" s="57"/>
      <c r="D278" s="58"/>
      <c r="E278" s="58"/>
      <c r="F278" s="58"/>
      <c r="G278" s="58"/>
      <c r="H278" s="58"/>
      <c r="I278" s="59"/>
    </row>
    <row r="279" spans="1:9" ht="15.75">
      <c r="A279" s="56"/>
      <c r="B279" s="57"/>
      <c r="C279" s="57"/>
      <c r="D279" s="58"/>
      <c r="E279" s="58"/>
      <c r="F279" s="58"/>
      <c r="G279" s="58"/>
      <c r="H279" s="58"/>
      <c r="I279" s="59"/>
    </row>
    <row r="280" spans="1:9" ht="15.75">
      <c r="A280" s="56"/>
      <c r="B280" s="57"/>
      <c r="C280" s="57"/>
      <c r="D280" s="58"/>
      <c r="E280" s="58"/>
      <c r="F280" s="58"/>
      <c r="G280" s="58"/>
      <c r="H280" s="58"/>
      <c r="I280" s="59"/>
    </row>
    <row r="281" spans="1:9" ht="15.75">
      <c r="A281" s="56"/>
      <c r="B281" s="57"/>
      <c r="C281" s="57"/>
      <c r="D281" s="58"/>
      <c r="E281" s="58"/>
      <c r="F281" s="58"/>
      <c r="G281" s="58"/>
      <c r="H281" s="58"/>
      <c r="I281" s="59"/>
    </row>
    <row r="282" spans="1:9" ht="15.75">
      <c r="A282" s="56"/>
      <c r="B282" s="57"/>
      <c r="C282" s="57"/>
      <c r="D282" s="58"/>
      <c r="E282" s="58"/>
      <c r="F282" s="58"/>
      <c r="G282" s="58"/>
      <c r="H282" s="58"/>
      <c r="I282" s="59"/>
    </row>
    <row r="283" spans="1:9" ht="15.75">
      <c r="A283" s="56"/>
      <c r="B283" s="57"/>
      <c r="C283" s="57"/>
      <c r="D283" s="58"/>
      <c r="E283" s="58"/>
      <c r="F283" s="58"/>
      <c r="G283" s="58"/>
      <c r="H283" s="58"/>
      <c r="I283" s="59"/>
    </row>
    <row r="284" spans="1:9" ht="15.75">
      <c r="A284" s="56"/>
      <c r="B284" s="57"/>
      <c r="C284" s="57"/>
      <c r="D284" s="58"/>
      <c r="E284" s="58"/>
      <c r="F284" s="58"/>
      <c r="G284" s="58"/>
      <c r="H284" s="58"/>
      <c r="I284" s="59"/>
    </row>
    <row r="285" spans="1:9" ht="15.75">
      <c r="A285" s="56"/>
      <c r="B285" s="57"/>
      <c r="C285" s="57"/>
      <c r="D285" s="58"/>
      <c r="E285" s="58"/>
      <c r="F285" s="58"/>
      <c r="G285" s="58"/>
      <c r="H285" s="58"/>
      <c r="I285" s="59"/>
    </row>
    <row r="286" spans="1:9" ht="15.75">
      <c r="A286" s="56"/>
      <c r="B286" s="57"/>
      <c r="C286" s="57"/>
      <c r="D286" s="58"/>
      <c r="E286" s="58"/>
      <c r="F286" s="58"/>
      <c r="G286" s="58"/>
      <c r="H286" s="58"/>
      <c r="I286" s="59"/>
    </row>
    <row r="287" spans="1:9" ht="15.75">
      <c r="A287" s="56"/>
      <c r="B287" s="57"/>
      <c r="C287" s="57"/>
      <c r="D287" s="58"/>
      <c r="E287" s="58"/>
      <c r="F287" s="58"/>
      <c r="G287" s="58"/>
      <c r="H287" s="58"/>
      <c r="I287" s="59"/>
    </row>
    <row r="288" spans="1:9" ht="15.75">
      <c r="A288" s="56"/>
      <c r="B288" s="57"/>
      <c r="C288" s="57"/>
      <c r="D288" s="58"/>
      <c r="E288" s="58"/>
      <c r="F288" s="58"/>
      <c r="G288" s="58"/>
      <c r="H288" s="58"/>
      <c r="I288" s="59"/>
    </row>
    <row r="289" spans="1:9" ht="15.75">
      <c r="A289" s="56"/>
      <c r="B289" s="57"/>
      <c r="C289" s="57"/>
      <c r="D289" s="58"/>
      <c r="E289" s="58"/>
      <c r="F289" s="58"/>
      <c r="G289" s="58"/>
      <c r="H289" s="58"/>
      <c r="I289" s="59"/>
    </row>
    <row r="290" spans="1:9" ht="15.75">
      <c r="A290" s="56"/>
      <c r="B290" s="57"/>
      <c r="C290" s="57"/>
      <c r="D290" s="58"/>
      <c r="E290" s="58"/>
      <c r="F290" s="58"/>
      <c r="G290" s="58"/>
      <c r="H290" s="58"/>
      <c r="I290" s="59"/>
    </row>
    <row r="291" spans="1:9" ht="15.75">
      <c r="A291" s="56"/>
      <c r="B291" s="57"/>
      <c r="C291" s="57"/>
      <c r="D291" s="58"/>
      <c r="E291" s="58"/>
      <c r="F291" s="58"/>
      <c r="G291" s="58"/>
      <c r="H291" s="58"/>
      <c r="I291" s="59"/>
    </row>
    <row r="292" spans="1:9" ht="15.75">
      <c r="A292" s="56"/>
      <c r="B292" s="57"/>
      <c r="C292" s="57"/>
      <c r="D292" s="58"/>
      <c r="E292" s="58"/>
      <c r="F292" s="58"/>
      <c r="G292" s="58"/>
      <c r="H292" s="58"/>
      <c r="I292" s="59"/>
    </row>
    <row r="293" spans="1:9" ht="15.75">
      <c r="A293" s="56"/>
      <c r="B293" s="57"/>
      <c r="C293" s="57"/>
      <c r="D293" s="58"/>
      <c r="E293" s="58"/>
      <c r="F293" s="58"/>
      <c r="G293" s="58"/>
      <c r="H293" s="58"/>
      <c r="I293" s="59"/>
    </row>
    <row r="294" spans="1:9" ht="15.75">
      <c r="A294" s="56"/>
      <c r="B294" s="57"/>
      <c r="C294" s="57"/>
      <c r="D294" s="58"/>
      <c r="E294" s="58"/>
      <c r="F294" s="58"/>
      <c r="G294" s="58"/>
      <c r="H294" s="58"/>
      <c r="I294" s="59"/>
    </row>
    <row r="295" spans="1:9" ht="15.75">
      <c r="A295" s="56"/>
      <c r="B295" s="57"/>
      <c r="C295" s="57"/>
      <c r="D295" s="58"/>
      <c r="E295" s="58"/>
      <c r="F295" s="58"/>
      <c r="G295" s="58"/>
      <c r="H295" s="58"/>
      <c r="I295" s="59"/>
    </row>
    <row r="296" spans="1:9" ht="15.75">
      <c r="A296" s="56"/>
      <c r="B296" s="57"/>
      <c r="C296" s="57"/>
      <c r="D296" s="58"/>
      <c r="E296" s="58"/>
      <c r="F296" s="58"/>
      <c r="G296" s="58"/>
      <c r="H296" s="58"/>
      <c r="I296" s="59"/>
    </row>
    <row r="297" spans="1:9" ht="15.75">
      <c r="A297" s="56"/>
      <c r="B297" s="57"/>
      <c r="C297" s="57"/>
      <c r="D297" s="58"/>
      <c r="E297" s="58"/>
      <c r="F297" s="58"/>
      <c r="G297" s="58"/>
      <c r="H297" s="58"/>
      <c r="I297" s="59"/>
    </row>
    <row r="298" spans="1:9" ht="15.75">
      <c r="A298" s="56"/>
      <c r="B298" s="57"/>
      <c r="C298" s="57"/>
      <c r="D298" s="58"/>
      <c r="E298" s="58"/>
      <c r="F298" s="58"/>
      <c r="G298" s="58"/>
      <c r="H298" s="58"/>
      <c r="I298" s="59"/>
    </row>
    <row r="299" spans="1:9" ht="15.75">
      <c r="A299" s="56"/>
      <c r="B299" s="57"/>
      <c r="C299" s="57"/>
      <c r="D299" s="58"/>
      <c r="E299" s="58"/>
      <c r="F299" s="58"/>
      <c r="G299" s="58"/>
      <c r="H299" s="58"/>
      <c r="I299" s="59"/>
    </row>
    <row r="300" spans="1:9" ht="15.75">
      <c r="A300" s="56"/>
      <c r="B300" s="57"/>
      <c r="C300" s="57"/>
      <c r="D300" s="58"/>
      <c r="E300" s="58"/>
      <c r="F300" s="58"/>
      <c r="G300" s="58"/>
      <c r="H300" s="58"/>
      <c r="I300" s="59"/>
    </row>
    <row r="301" spans="1:9" ht="15.75">
      <c r="A301" s="56"/>
      <c r="B301" s="57"/>
      <c r="C301" s="57"/>
      <c r="D301" s="58"/>
      <c r="E301" s="58"/>
      <c r="F301" s="58"/>
      <c r="G301" s="58"/>
      <c r="H301" s="58"/>
      <c r="I301" s="59"/>
    </row>
    <row r="302" spans="1:9" ht="15.75">
      <c r="A302" s="56"/>
      <c r="B302" s="57"/>
      <c r="C302" s="57"/>
      <c r="D302" s="58"/>
      <c r="E302" s="58"/>
      <c r="F302" s="58"/>
      <c r="G302" s="58"/>
      <c r="H302" s="58"/>
      <c r="I302" s="59"/>
    </row>
    <row r="303" spans="1:9" ht="15.75">
      <c r="A303" s="56"/>
      <c r="B303" s="57"/>
      <c r="C303" s="57"/>
      <c r="D303" s="58"/>
      <c r="E303" s="58"/>
      <c r="F303" s="58"/>
      <c r="G303" s="58"/>
      <c r="H303" s="58"/>
      <c r="I303" s="59"/>
    </row>
    <row r="304" spans="1:9" ht="15.75">
      <c r="A304" s="56"/>
      <c r="B304" s="57"/>
      <c r="C304" s="57"/>
      <c r="D304" s="58"/>
      <c r="E304" s="58"/>
      <c r="F304" s="58"/>
      <c r="G304" s="58"/>
      <c r="H304" s="58"/>
      <c r="I304" s="59"/>
    </row>
    <row r="305" spans="1:9" ht="15.75">
      <c r="A305" s="56"/>
      <c r="B305" s="57"/>
      <c r="C305" s="57"/>
      <c r="D305" s="58"/>
      <c r="E305" s="58"/>
      <c r="F305" s="58"/>
      <c r="G305" s="58"/>
      <c r="H305" s="58"/>
      <c r="I305" s="59"/>
    </row>
    <row r="306" spans="1:9" ht="15.75">
      <c r="A306" s="56"/>
      <c r="B306" s="57"/>
      <c r="C306" s="57"/>
      <c r="D306" s="58"/>
      <c r="E306" s="58"/>
      <c r="F306" s="58"/>
      <c r="G306" s="58"/>
      <c r="H306" s="58"/>
      <c r="I306" s="59"/>
    </row>
    <row r="307" spans="1:9" ht="15.75">
      <c r="A307" s="56"/>
      <c r="B307" s="57"/>
      <c r="C307" s="57"/>
      <c r="D307" s="58"/>
      <c r="E307" s="58"/>
      <c r="F307" s="58"/>
      <c r="G307" s="58"/>
      <c r="H307" s="58"/>
      <c r="I307" s="59"/>
    </row>
    <row r="308" spans="1:9" ht="15.75">
      <c r="A308" s="56"/>
      <c r="B308" s="57"/>
      <c r="C308" s="57"/>
      <c r="D308" s="58"/>
      <c r="E308" s="58"/>
      <c r="F308" s="58"/>
      <c r="G308" s="58"/>
      <c r="H308" s="58"/>
      <c r="I308" s="59"/>
    </row>
    <row r="309" spans="1:9" ht="15.75">
      <c r="A309" s="56"/>
      <c r="B309" s="57"/>
      <c r="C309" s="57"/>
      <c r="D309" s="58"/>
      <c r="E309" s="58"/>
      <c r="F309" s="58"/>
      <c r="G309" s="58"/>
      <c r="H309" s="58"/>
      <c r="I309" s="59"/>
    </row>
    <row r="310" spans="1:9" ht="15.75">
      <c r="A310" s="56"/>
      <c r="B310" s="57"/>
      <c r="C310" s="57"/>
      <c r="D310" s="58"/>
      <c r="E310" s="58"/>
      <c r="F310" s="58"/>
      <c r="G310" s="58"/>
      <c r="H310" s="58"/>
      <c r="I310" s="59"/>
    </row>
    <row r="311" spans="1:9" ht="15.75">
      <c r="A311" s="56"/>
      <c r="B311" s="57"/>
      <c r="C311" s="57"/>
      <c r="D311" s="58"/>
      <c r="E311" s="58"/>
      <c r="F311" s="58"/>
      <c r="G311" s="58"/>
      <c r="H311" s="58"/>
      <c r="I311" s="59"/>
    </row>
    <row r="312" spans="1:9" ht="15.75">
      <c r="A312" s="56"/>
      <c r="B312" s="57"/>
      <c r="C312" s="57"/>
      <c r="D312" s="58"/>
      <c r="E312" s="58"/>
      <c r="F312" s="58"/>
      <c r="G312" s="58"/>
      <c r="H312" s="58"/>
      <c r="I312" s="59"/>
    </row>
    <row r="313" spans="1:9" ht="15.75">
      <c r="A313" s="56"/>
      <c r="B313" s="57"/>
      <c r="C313" s="57"/>
      <c r="D313" s="58"/>
      <c r="E313" s="58"/>
      <c r="F313" s="58"/>
      <c r="G313" s="58"/>
      <c r="H313" s="58"/>
      <c r="I313" s="59"/>
    </row>
    <row r="314" spans="1:9" ht="15.75">
      <c r="A314" s="56"/>
      <c r="B314" s="57"/>
      <c r="C314" s="57"/>
      <c r="D314" s="58"/>
      <c r="E314" s="58"/>
      <c r="F314" s="58"/>
      <c r="G314" s="58"/>
      <c r="H314" s="58"/>
      <c r="I314" s="59"/>
    </row>
    <row r="315" spans="1:9" ht="15.75">
      <c r="A315" s="56"/>
      <c r="B315" s="57"/>
      <c r="C315" s="57"/>
      <c r="D315" s="58"/>
      <c r="E315" s="58"/>
      <c r="F315" s="58"/>
      <c r="G315" s="58"/>
      <c r="H315" s="58"/>
      <c r="I315" s="59"/>
    </row>
    <row r="316" spans="1:9" ht="15.75">
      <c r="A316" s="56"/>
      <c r="B316" s="57"/>
      <c r="C316" s="57"/>
      <c r="D316" s="58"/>
      <c r="E316" s="58"/>
      <c r="F316" s="58"/>
      <c r="G316" s="58"/>
      <c r="H316" s="58"/>
      <c r="I316" s="59"/>
    </row>
    <row r="317" spans="1:9" ht="15.75">
      <c r="A317" s="56"/>
      <c r="B317" s="57"/>
      <c r="C317" s="57"/>
      <c r="D317" s="58"/>
      <c r="E317" s="58"/>
      <c r="F317" s="58"/>
      <c r="G317" s="58"/>
      <c r="H317" s="58"/>
      <c r="I317" s="59"/>
    </row>
    <row r="318" spans="1:9" ht="15.75">
      <c r="A318" s="56"/>
      <c r="B318" s="57"/>
      <c r="C318" s="57"/>
      <c r="D318" s="58"/>
      <c r="E318" s="58"/>
      <c r="F318" s="58"/>
      <c r="G318" s="58"/>
      <c r="H318" s="58"/>
      <c r="I318" s="59"/>
    </row>
    <row r="319" spans="1:9" ht="15.75">
      <c r="A319" s="56"/>
      <c r="B319" s="57"/>
      <c r="C319" s="57"/>
      <c r="D319" s="58"/>
      <c r="E319" s="58"/>
      <c r="F319" s="58"/>
      <c r="G319" s="58"/>
      <c r="H319" s="58"/>
      <c r="I319" s="59"/>
    </row>
    <row r="320" spans="1:9" ht="15.75">
      <c r="A320" s="56"/>
      <c r="B320" s="57"/>
      <c r="C320" s="57"/>
      <c r="D320" s="58"/>
      <c r="E320" s="58"/>
      <c r="F320" s="58"/>
      <c r="G320" s="58"/>
      <c r="H320" s="58"/>
      <c r="I320" s="59"/>
    </row>
    <row r="321" spans="1:9" ht="15.75">
      <c r="A321" s="56"/>
      <c r="B321" s="57"/>
      <c r="C321" s="57"/>
      <c r="D321" s="58"/>
      <c r="E321" s="58"/>
      <c r="F321" s="58"/>
      <c r="G321" s="58"/>
      <c r="H321" s="58"/>
      <c r="I321" s="59"/>
    </row>
    <row r="322" spans="1:9" ht="15.75">
      <c r="A322" s="56"/>
      <c r="B322" s="57"/>
      <c r="C322" s="57"/>
      <c r="D322" s="58"/>
      <c r="E322" s="58"/>
      <c r="F322" s="58"/>
      <c r="G322" s="58"/>
      <c r="H322" s="58"/>
      <c r="I322" s="59"/>
    </row>
    <row r="323" spans="1:9" ht="15.75">
      <c r="A323" s="56"/>
      <c r="B323" s="57"/>
      <c r="C323" s="57"/>
      <c r="D323" s="58"/>
      <c r="E323" s="58"/>
      <c r="F323" s="58"/>
      <c r="G323" s="58"/>
      <c r="H323" s="58"/>
      <c r="I323" s="59"/>
    </row>
    <row r="324" spans="1:9" ht="15.75">
      <c r="A324" s="56"/>
      <c r="B324" s="57"/>
      <c r="C324" s="57"/>
      <c r="D324" s="58"/>
      <c r="E324" s="58"/>
      <c r="F324" s="58"/>
      <c r="G324" s="58"/>
      <c r="H324" s="58"/>
      <c r="I324" s="59"/>
    </row>
    <row r="325" spans="1:9" ht="15.75">
      <c r="A325" s="56"/>
      <c r="B325" s="57"/>
      <c r="C325" s="57"/>
      <c r="D325" s="58"/>
      <c r="E325" s="58"/>
      <c r="F325" s="58"/>
      <c r="G325" s="58"/>
      <c r="H325" s="58"/>
      <c r="I325" s="59"/>
    </row>
    <row r="326" spans="1:9" ht="15.75">
      <c r="A326" s="56"/>
      <c r="B326" s="57"/>
      <c r="C326" s="57"/>
      <c r="D326" s="58"/>
      <c r="E326" s="58"/>
      <c r="F326" s="58"/>
      <c r="G326" s="58"/>
      <c r="H326" s="58"/>
      <c r="I326" s="59"/>
    </row>
    <row r="327" spans="1:9" ht="15.75">
      <c r="A327" s="56"/>
      <c r="B327" s="57"/>
      <c r="C327" s="57"/>
      <c r="D327" s="58"/>
      <c r="E327" s="58"/>
      <c r="F327" s="58"/>
      <c r="G327" s="58"/>
      <c r="H327" s="58"/>
      <c r="I327" s="59"/>
    </row>
    <row r="328" spans="1:9" ht="15.75">
      <c r="A328" s="56"/>
      <c r="B328" s="57"/>
      <c r="C328" s="57"/>
      <c r="D328" s="58"/>
      <c r="E328" s="58"/>
      <c r="F328" s="58"/>
      <c r="G328" s="58"/>
      <c r="H328" s="58"/>
      <c r="I328" s="59"/>
    </row>
    <row r="329" spans="1:9" ht="15.75">
      <c r="A329" s="56"/>
      <c r="B329" s="57"/>
      <c r="C329" s="57"/>
      <c r="D329" s="58"/>
      <c r="E329" s="58"/>
      <c r="F329" s="58"/>
      <c r="G329" s="58"/>
      <c r="H329" s="58"/>
      <c r="I329" s="59"/>
    </row>
    <row r="330" spans="1:9" ht="15.75">
      <c r="A330" s="56"/>
      <c r="B330" s="57"/>
      <c r="C330" s="57"/>
      <c r="D330" s="58"/>
      <c r="E330" s="58"/>
      <c r="F330" s="58"/>
      <c r="G330" s="58"/>
      <c r="H330" s="58"/>
      <c r="I330" s="59"/>
    </row>
    <row r="331" spans="1:9" ht="15.75">
      <c r="A331" s="56"/>
      <c r="B331" s="57"/>
      <c r="C331" s="57"/>
      <c r="D331" s="58"/>
      <c r="E331" s="58"/>
      <c r="F331" s="58"/>
      <c r="G331" s="58"/>
      <c r="H331" s="58"/>
      <c r="I331" s="59"/>
    </row>
    <row r="332" spans="1:9" ht="15.75">
      <c r="A332" s="56"/>
      <c r="B332" s="57"/>
      <c r="C332" s="57"/>
      <c r="D332" s="58"/>
      <c r="E332" s="58"/>
      <c r="F332" s="58"/>
      <c r="G332" s="58"/>
      <c r="H332" s="58"/>
      <c r="I332" s="59"/>
    </row>
    <row r="333" spans="1:9" ht="15.75">
      <c r="A333" s="56"/>
      <c r="B333" s="57"/>
      <c r="C333" s="57"/>
      <c r="D333" s="58"/>
      <c r="E333" s="58"/>
      <c r="F333" s="58"/>
      <c r="G333" s="58"/>
      <c r="H333" s="58"/>
      <c r="I333" s="59"/>
    </row>
  </sheetData>
  <sheetProtection selectLockedCells="1" selectUnlockedCells="1"/>
  <mergeCells count="11">
    <mergeCell ref="B8:C8"/>
    <mergeCell ref="A1:H1"/>
    <mergeCell ref="A2:I2"/>
    <mergeCell ref="A3:I3"/>
    <mergeCell ref="A4:I4"/>
    <mergeCell ref="A5:H5"/>
    <mergeCell ref="A6:A7"/>
    <mergeCell ref="B6:C7"/>
    <mergeCell ref="D6:E6"/>
    <mergeCell ref="F6:G6"/>
    <mergeCell ref="H6:I6"/>
  </mergeCells>
  <printOptions/>
  <pageMargins left="0.2755905511811024" right="0.2362204724409449" top="0.5905511811023623" bottom="0.3937007874015748" header="0.5118110236220472" footer="0.1968503937007874"/>
  <pageSetup fitToHeight="1000" fitToWidth="1" horizontalDpi="300" verticalDpi="300" orientation="landscape" paperSize="9" scale="77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1"/>
  <sheetViews>
    <sheetView tabSelected="1" view="pageBreakPreview" zoomScale="75" zoomScaleNormal="75" zoomScaleSheetLayoutView="75" zoomScalePageLayoutView="0" workbookViewId="0" topLeftCell="A1">
      <pane xSplit="3" ySplit="7" topLeftCell="D12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66" sqref="G166"/>
    </sheetView>
  </sheetViews>
  <sheetFormatPr defaultColWidth="9.140625" defaultRowHeight="12.75"/>
  <cols>
    <col min="1" max="1" width="52.140625" style="5" customWidth="1"/>
    <col min="2" max="2" width="11.421875" style="6" customWidth="1"/>
    <col min="3" max="3" width="15.00390625" style="6" customWidth="1"/>
    <col min="4" max="4" width="20.421875" style="7" customWidth="1"/>
    <col min="5" max="5" width="20.8515625" style="7" customWidth="1"/>
    <col min="6" max="6" width="15.8515625" style="7" customWidth="1"/>
    <col min="7" max="7" width="13.7109375" style="7" customWidth="1"/>
    <col min="8" max="9" width="21.57421875" style="7" customWidth="1"/>
    <col min="10" max="10" width="17.57421875" style="7" customWidth="1"/>
    <col min="11" max="11" width="13.140625" style="7" customWidth="1"/>
    <col min="12" max="12" width="20.28125" style="7" customWidth="1"/>
    <col min="13" max="13" width="20.28125" style="2" customWidth="1"/>
    <col min="14" max="16384" width="9.140625" style="1" customWidth="1"/>
  </cols>
  <sheetData>
    <row r="1" spans="1:12" ht="23.2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3" ht="22.5">
      <c r="A2" s="103" t="s">
        <v>372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22.5">
      <c r="A3" s="103" t="s">
        <v>381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22.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5.75">
      <c r="A5" s="118"/>
      <c r="B5" s="118"/>
      <c r="C5" s="118"/>
      <c r="D5" s="118"/>
      <c r="E5" s="118"/>
      <c r="F5" s="118"/>
      <c r="G5" s="118"/>
      <c r="H5" s="118"/>
      <c r="I5" s="118"/>
      <c r="J5" s="105"/>
      <c r="K5" s="105"/>
      <c r="L5" s="105"/>
      <c r="M5" s="8" t="s">
        <v>2</v>
      </c>
    </row>
    <row r="6" spans="1:13" ht="30" customHeight="1">
      <c r="A6" s="114" t="s">
        <v>7</v>
      </c>
      <c r="B6" s="114"/>
      <c r="C6" s="116"/>
      <c r="D6" s="110" t="s">
        <v>8</v>
      </c>
      <c r="E6" s="111"/>
      <c r="F6" s="107" t="s">
        <v>396</v>
      </c>
      <c r="G6" s="107"/>
      <c r="H6" s="112" t="s">
        <v>9</v>
      </c>
      <c r="I6" s="113"/>
      <c r="J6" s="107" t="s">
        <v>396</v>
      </c>
      <c r="K6" s="107"/>
      <c r="L6" s="107" t="s">
        <v>10</v>
      </c>
      <c r="M6" s="107"/>
    </row>
    <row r="7" spans="1:13" ht="47.25">
      <c r="A7" s="115"/>
      <c r="B7" s="115"/>
      <c r="C7" s="117"/>
      <c r="D7" s="54" t="s">
        <v>379</v>
      </c>
      <c r="E7" s="67" t="s">
        <v>380</v>
      </c>
      <c r="F7" s="54" t="s">
        <v>397</v>
      </c>
      <c r="G7" s="54" t="s">
        <v>398</v>
      </c>
      <c r="H7" s="54" t="s">
        <v>379</v>
      </c>
      <c r="I7" s="54" t="s">
        <v>380</v>
      </c>
      <c r="J7" s="54" t="s">
        <v>397</v>
      </c>
      <c r="K7" s="54" t="s">
        <v>398</v>
      </c>
      <c r="L7" s="54" t="s">
        <v>379</v>
      </c>
      <c r="M7" s="76" t="s">
        <v>380</v>
      </c>
    </row>
    <row r="8" spans="1:13" s="3" customFormat="1" ht="15.75">
      <c r="A8" s="46">
        <v>1</v>
      </c>
      <c r="B8" s="108">
        <v>2</v>
      </c>
      <c r="C8" s="109"/>
      <c r="D8" s="62">
        <v>3</v>
      </c>
      <c r="E8" s="74">
        <v>4</v>
      </c>
      <c r="F8" s="71">
        <v>5</v>
      </c>
      <c r="G8" s="71">
        <v>6</v>
      </c>
      <c r="H8" s="71">
        <v>7</v>
      </c>
      <c r="I8" s="71">
        <v>8</v>
      </c>
      <c r="J8" s="71">
        <v>9</v>
      </c>
      <c r="K8" s="71">
        <v>10</v>
      </c>
      <c r="L8" s="71">
        <v>11</v>
      </c>
      <c r="M8" s="77">
        <v>12</v>
      </c>
    </row>
    <row r="9" spans="1:13" s="3" customFormat="1" ht="19.5" customHeight="1">
      <c r="A9" s="43" t="s">
        <v>3</v>
      </c>
      <c r="B9" s="44"/>
      <c r="C9" s="45"/>
      <c r="D9" s="54"/>
      <c r="E9" s="67"/>
      <c r="F9" s="54"/>
      <c r="G9" s="84"/>
      <c r="H9" s="54"/>
      <c r="I9" s="54"/>
      <c r="J9" s="54"/>
      <c r="K9" s="54"/>
      <c r="L9" s="54"/>
      <c r="M9" s="77"/>
    </row>
    <row r="10" spans="1:13" s="23" customFormat="1" ht="26.25" customHeight="1">
      <c r="A10" s="20" t="s">
        <v>11</v>
      </c>
      <c r="B10" s="20"/>
      <c r="C10" s="21" t="s">
        <v>12</v>
      </c>
      <c r="D10" s="22">
        <v>55658449.90999999</v>
      </c>
      <c r="E10" s="68">
        <v>63797506.06999999</v>
      </c>
      <c r="F10" s="72">
        <f>E10-D10</f>
        <v>8139056.160000004</v>
      </c>
      <c r="G10" s="85">
        <f>E10/D10*100</f>
        <v>114.62321745064928</v>
      </c>
      <c r="H10" s="72">
        <v>40185.43</v>
      </c>
      <c r="I10" s="72">
        <v>8676.04</v>
      </c>
      <c r="J10" s="72">
        <f>I10-H10</f>
        <v>-31509.39</v>
      </c>
      <c r="K10" s="85">
        <f>I10/H10*100</f>
        <v>21.590014092172215</v>
      </c>
      <c r="L10" s="72">
        <f aca="true" t="shared" si="0" ref="L10:L41">D10+H10</f>
        <v>55698635.33999999</v>
      </c>
      <c r="M10" s="78">
        <f aca="true" t="shared" si="1" ref="M10:M41">E10+I10</f>
        <v>63806182.10999999</v>
      </c>
    </row>
    <row r="11" spans="1:13" s="19" customFormat="1" ht="39" customHeight="1">
      <c r="A11" s="20" t="s">
        <v>13</v>
      </c>
      <c r="B11" s="20"/>
      <c r="C11" s="21" t="s">
        <v>14</v>
      </c>
      <c r="D11" s="22">
        <v>49405684.22</v>
      </c>
      <c r="E11" s="68">
        <v>55393660.37</v>
      </c>
      <c r="F11" s="72">
        <f aca="true" t="shared" si="2" ref="F11:F74">E11-D11</f>
        <v>5987976.1499999985</v>
      </c>
      <c r="G11" s="85">
        <f aca="true" t="shared" si="3" ref="G11:G63">E11/D11*100</f>
        <v>112.1200146188361</v>
      </c>
      <c r="H11" s="72">
        <v>0</v>
      </c>
      <c r="I11" s="72">
        <v>0</v>
      </c>
      <c r="J11" s="72">
        <f aca="true" t="shared" si="4" ref="J11:J74">I11-H11</f>
        <v>0</v>
      </c>
      <c r="K11" s="85">
        <v>0</v>
      </c>
      <c r="L11" s="72">
        <f t="shared" si="0"/>
        <v>49405684.22</v>
      </c>
      <c r="M11" s="78">
        <f t="shared" si="1"/>
        <v>55393660.37</v>
      </c>
    </row>
    <row r="12" spans="1:13" s="14" customFormat="1" ht="26.25" customHeight="1">
      <c r="A12" s="30" t="s">
        <v>15</v>
      </c>
      <c r="B12" s="30"/>
      <c r="C12" s="31" t="s">
        <v>16</v>
      </c>
      <c r="D12" s="32">
        <v>49405684.22</v>
      </c>
      <c r="E12" s="69">
        <v>55388770.07</v>
      </c>
      <c r="F12" s="72">
        <f t="shared" si="2"/>
        <v>5983085.8500000015</v>
      </c>
      <c r="G12" s="85">
        <f t="shared" si="3"/>
        <v>112.11011636506794</v>
      </c>
      <c r="H12" s="81">
        <v>0</v>
      </c>
      <c r="I12" s="81">
        <v>0</v>
      </c>
      <c r="J12" s="72">
        <f t="shared" si="4"/>
        <v>0</v>
      </c>
      <c r="K12" s="85">
        <v>0</v>
      </c>
      <c r="L12" s="72">
        <f t="shared" si="0"/>
        <v>49405684.22</v>
      </c>
      <c r="M12" s="78">
        <f t="shared" si="1"/>
        <v>55388770.07</v>
      </c>
    </row>
    <row r="13" spans="1:13" s="14" customFormat="1" ht="50.25" customHeight="1">
      <c r="A13" s="30" t="s">
        <v>17</v>
      </c>
      <c r="B13" s="30"/>
      <c r="C13" s="31" t="s">
        <v>18</v>
      </c>
      <c r="D13" s="32">
        <v>48973384.21</v>
      </c>
      <c r="E13" s="69">
        <v>54880675.96</v>
      </c>
      <c r="F13" s="72">
        <f t="shared" si="2"/>
        <v>5907291.75</v>
      </c>
      <c r="G13" s="85">
        <f t="shared" si="3"/>
        <v>112.06224941423137</v>
      </c>
      <c r="H13" s="81">
        <v>0</v>
      </c>
      <c r="I13" s="81">
        <v>0</v>
      </c>
      <c r="J13" s="72">
        <f t="shared" si="4"/>
        <v>0</v>
      </c>
      <c r="K13" s="85">
        <v>0</v>
      </c>
      <c r="L13" s="72">
        <f t="shared" si="0"/>
        <v>48973384.21</v>
      </c>
      <c r="M13" s="78">
        <f t="shared" si="1"/>
        <v>54880675.96</v>
      </c>
    </row>
    <row r="14" spans="1:13" s="14" customFormat="1" ht="50.25" customHeight="1">
      <c r="A14" s="30" t="s">
        <v>19</v>
      </c>
      <c r="B14" s="30"/>
      <c r="C14" s="60" t="s">
        <v>20</v>
      </c>
      <c r="D14" s="32">
        <v>105456.91</v>
      </c>
      <c r="E14" s="69">
        <v>163129.68</v>
      </c>
      <c r="F14" s="72">
        <f t="shared" si="2"/>
        <v>57672.76999999999</v>
      </c>
      <c r="G14" s="85">
        <f t="shared" si="3"/>
        <v>154.6884694421636</v>
      </c>
      <c r="H14" s="81">
        <v>0</v>
      </c>
      <c r="I14" s="81">
        <v>0</v>
      </c>
      <c r="J14" s="72">
        <f t="shared" si="4"/>
        <v>0</v>
      </c>
      <c r="K14" s="85">
        <v>0</v>
      </c>
      <c r="L14" s="72">
        <f t="shared" si="0"/>
        <v>105456.91</v>
      </c>
      <c r="M14" s="78">
        <f t="shared" si="1"/>
        <v>163129.68</v>
      </c>
    </row>
    <row r="15" spans="1:13" s="14" customFormat="1" ht="51.75" customHeight="1">
      <c r="A15" s="30" t="s">
        <v>21</v>
      </c>
      <c r="B15" s="30"/>
      <c r="C15" s="60" t="s">
        <v>22</v>
      </c>
      <c r="D15" s="32">
        <v>326843.1</v>
      </c>
      <c r="E15" s="69">
        <v>344964.43</v>
      </c>
      <c r="F15" s="72">
        <f t="shared" si="2"/>
        <v>18121.330000000016</v>
      </c>
      <c r="G15" s="85">
        <f t="shared" si="3"/>
        <v>105.54435140285968</v>
      </c>
      <c r="H15" s="81">
        <v>0</v>
      </c>
      <c r="I15" s="81">
        <v>0</v>
      </c>
      <c r="J15" s="72">
        <f t="shared" si="4"/>
        <v>0</v>
      </c>
      <c r="K15" s="85">
        <v>0</v>
      </c>
      <c r="L15" s="72">
        <f t="shared" si="0"/>
        <v>326843.1</v>
      </c>
      <c r="M15" s="78">
        <f t="shared" si="1"/>
        <v>344964.43</v>
      </c>
    </row>
    <row r="16" spans="1:13" s="19" customFormat="1" ht="34.5" customHeight="1">
      <c r="A16" s="20" t="s">
        <v>373</v>
      </c>
      <c r="B16" s="20"/>
      <c r="C16" s="61">
        <v>11020000</v>
      </c>
      <c r="D16" s="22">
        <v>0</v>
      </c>
      <c r="E16" s="68">
        <v>4890.3</v>
      </c>
      <c r="F16" s="72">
        <f t="shared" si="2"/>
        <v>4890.3</v>
      </c>
      <c r="G16" s="85" t="e">
        <f t="shared" si="3"/>
        <v>#DIV/0!</v>
      </c>
      <c r="H16" s="72">
        <v>0</v>
      </c>
      <c r="I16" s="72">
        <v>0</v>
      </c>
      <c r="J16" s="72">
        <f t="shared" si="4"/>
        <v>0</v>
      </c>
      <c r="K16" s="85">
        <v>0</v>
      </c>
      <c r="L16" s="72">
        <f t="shared" si="0"/>
        <v>0</v>
      </c>
      <c r="M16" s="78">
        <f t="shared" si="1"/>
        <v>4890.3</v>
      </c>
    </row>
    <row r="17" spans="1:13" s="14" customFormat="1" ht="34.5" customHeight="1">
      <c r="A17" s="30" t="s">
        <v>374</v>
      </c>
      <c r="B17" s="30"/>
      <c r="C17" s="60">
        <v>11020200</v>
      </c>
      <c r="D17" s="32">
        <v>0</v>
      </c>
      <c r="E17" s="69">
        <v>4890.3</v>
      </c>
      <c r="F17" s="72">
        <f t="shared" si="2"/>
        <v>4890.3</v>
      </c>
      <c r="G17" s="85" t="e">
        <f t="shared" si="3"/>
        <v>#DIV/0!</v>
      </c>
      <c r="H17" s="81">
        <v>0</v>
      </c>
      <c r="I17" s="81">
        <v>0</v>
      </c>
      <c r="J17" s="72">
        <f t="shared" si="4"/>
        <v>0</v>
      </c>
      <c r="K17" s="85">
        <v>0</v>
      </c>
      <c r="L17" s="72">
        <f t="shared" si="0"/>
        <v>0</v>
      </c>
      <c r="M17" s="78">
        <f t="shared" si="1"/>
        <v>4890.3</v>
      </c>
    </row>
    <row r="18" spans="1:13" s="24" customFormat="1" ht="33" customHeight="1">
      <c r="A18" s="20" t="s">
        <v>23</v>
      </c>
      <c r="B18" s="20"/>
      <c r="C18" s="21" t="s">
        <v>24</v>
      </c>
      <c r="D18" s="22">
        <v>168.5</v>
      </c>
      <c r="E18" s="68">
        <v>1802.65</v>
      </c>
      <c r="F18" s="72">
        <f t="shared" si="2"/>
        <v>1634.15</v>
      </c>
      <c r="G18" s="85">
        <f t="shared" si="3"/>
        <v>1069.8219584569733</v>
      </c>
      <c r="H18" s="72">
        <v>0</v>
      </c>
      <c r="I18" s="72">
        <v>0</v>
      </c>
      <c r="J18" s="72">
        <f t="shared" si="4"/>
        <v>0</v>
      </c>
      <c r="K18" s="85">
        <v>0</v>
      </c>
      <c r="L18" s="72">
        <f t="shared" si="0"/>
        <v>168.5</v>
      </c>
      <c r="M18" s="78">
        <f t="shared" si="1"/>
        <v>1802.65</v>
      </c>
    </row>
    <row r="19" spans="1:13" s="14" customFormat="1" ht="33" customHeight="1">
      <c r="A19" s="30" t="s">
        <v>25</v>
      </c>
      <c r="B19" s="30"/>
      <c r="C19" s="31" t="s">
        <v>26</v>
      </c>
      <c r="D19" s="32">
        <v>168.5</v>
      </c>
      <c r="E19" s="69">
        <v>346.52</v>
      </c>
      <c r="F19" s="72">
        <f t="shared" si="2"/>
        <v>178.01999999999998</v>
      </c>
      <c r="G19" s="85">
        <f t="shared" si="3"/>
        <v>205.64985163204747</v>
      </c>
      <c r="H19" s="81">
        <v>0</v>
      </c>
      <c r="I19" s="81">
        <v>0</v>
      </c>
      <c r="J19" s="72">
        <f t="shared" si="4"/>
        <v>0</v>
      </c>
      <c r="K19" s="85">
        <v>0</v>
      </c>
      <c r="L19" s="72">
        <f t="shared" si="0"/>
        <v>168.5</v>
      </c>
      <c r="M19" s="78">
        <f t="shared" si="1"/>
        <v>346.52</v>
      </c>
    </row>
    <row r="20" spans="1:13" s="14" customFormat="1" ht="83.25" customHeight="1">
      <c r="A20" s="30" t="s">
        <v>231</v>
      </c>
      <c r="B20" s="30"/>
      <c r="C20" s="31" t="s">
        <v>230</v>
      </c>
      <c r="D20" s="32">
        <v>168.5</v>
      </c>
      <c r="E20" s="69">
        <v>346.52</v>
      </c>
      <c r="F20" s="72">
        <f t="shared" si="2"/>
        <v>178.01999999999998</v>
      </c>
      <c r="G20" s="85">
        <f t="shared" si="3"/>
        <v>205.64985163204747</v>
      </c>
      <c r="H20" s="81">
        <v>0</v>
      </c>
      <c r="I20" s="81">
        <v>0</v>
      </c>
      <c r="J20" s="72">
        <f t="shared" si="4"/>
        <v>0</v>
      </c>
      <c r="K20" s="85">
        <v>0</v>
      </c>
      <c r="L20" s="72">
        <f t="shared" si="0"/>
        <v>168.5</v>
      </c>
      <c r="M20" s="78">
        <f t="shared" si="1"/>
        <v>346.52</v>
      </c>
    </row>
    <row r="21" spans="1:13" s="14" customFormat="1" ht="33" customHeight="1">
      <c r="A21" s="30" t="s">
        <v>375</v>
      </c>
      <c r="B21" s="30"/>
      <c r="C21" s="31">
        <v>13030000</v>
      </c>
      <c r="D21" s="32">
        <v>0</v>
      </c>
      <c r="E21" s="69">
        <v>1456.13</v>
      </c>
      <c r="F21" s="72">
        <f t="shared" si="2"/>
        <v>1456.13</v>
      </c>
      <c r="G21" s="85" t="e">
        <f t="shared" si="3"/>
        <v>#DIV/0!</v>
      </c>
      <c r="H21" s="81">
        <v>0</v>
      </c>
      <c r="I21" s="81">
        <v>0</v>
      </c>
      <c r="J21" s="72">
        <f t="shared" si="4"/>
        <v>0</v>
      </c>
      <c r="K21" s="85">
        <v>0</v>
      </c>
      <c r="L21" s="72">
        <f t="shared" si="0"/>
        <v>0</v>
      </c>
      <c r="M21" s="78">
        <f t="shared" si="1"/>
        <v>1456.13</v>
      </c>
    </row>
    <row r="22" spans="1:13" s="14" customFormat="1" ht="48.75" customHeight="1">
      <c r="A22" s="30" t="s">
        <v>376</v>
      </c>
      <c r="B22" s="30"/>
      <c r="C22" s="31">
        <v>13030100</v>
      </c>
      <c r="D22" s="32">
        <v>0</v>
      </c>
      <c r="E22" s="69">
        <v>1456.13</v>
      </c>
      <c r="F22" s="72">
        <f t="shared" si="2"/>
        <v>1456.13</v>
      </c>
      <c r="G22" s="85" t="e">
        <f t="shared" si="3"/>
        <v>#DIV/0!</v>
      </c>
      <c r="H22" s="81">
        <v>0</v>
      </c>
      <c r="I22" s="81">
        <v>0</v>
      </c>
      <c r="J22" s="72">
        <f t="shared" si="4"/>
        <v>0</v>
      </c>
      <c r="K22" s="85">
        <v>0</v>
      </c>
      <c r="L22" s="72">
        <f t="shared" si="0"/>
        <v>0</v>
      </c>
      <c r="M22" s="78">
        <f t="shared" si="1"/>
        <v>1456.13</v>
      </c>
    </row>
    <row r="23" spans="1:13" s="24" customFormat="1" ht="26.25" customHeight="1">
      <c r="A23" s="20" t="s">
        <v>232</v>
      </c>
      <c r="B23" s="20"/>
      <c r="C23" s="21" t="s">
        <v>287</v>
      </c>
      <c r="D23" s="22">
        <v>1951181.06</v>
      </c>
      <c r="E23" s="68">
        <v>2627624.67</v>
      </c>
      <c r="F23" s="72">
        <f t="shared" si="2"/>
        <v>676443.6099999999</v>
      </c>
      <c r="G23" s="85">
        <f t="shared" si="3"/>
        <v>134.66841821435062</v>
      </c>
      <c r="H23" s="72">
        <v>0</v>
      </c>
      <c r="I23" s="72">
        <v>0</v>
      </c>
      <c r="J23" s="72">
        <f t="shared" si="4"/>
        <v>0</v>
      </c>
      <c r="K23" s="85">
        <v>0</v>
      </c>
      <c r="L23" s="72">
        <f t="shared" si="0"/>
        <v>1951181.06</v>
      </c>
      <c r="M23" s="78">
        <f t="shared" si="1"/>
        <v>2627624.67</v>
      </c>
    </row>
    <row r="24" spans="1:13" s="14" customFormat="1" ht="30.75" customHeight="1">
      <c r="A24" s="30" t="s">
        <v>233</v>
      </c>
      <c r="B24" s="30"/>
      <c r="C24" s="31" t="s">
        <v>288</v>
      </c>
      <c r="D24" s="32">
        <v>372957.83</v>
      </c>
      <c r="E24" s="69">
        <v>466337.32</v>
      </c>
      <c r="F24" s="72">
        <f t="shared" si="2"/>
        <v>93379.48999999999</v>
      </c>
      <c r="G24" s="85">
        <f t="shared" si="3"/>
        <v>125.03754647006606</v>
      </c>
      <c r="H24" s="81">
        <v>0</v>
      </c>
      <c r="I24" s="81">
        <v>0</v>
      </c>
      <c r="J24" s="72">
        <f t="shared" si="4"/>
        <v>0</v>
      </c>
      <c r="K24" s="85">
        <v>0</v>
      </c>
      <c r="L24" s="72">
        <f t="shared" si="0"/>
        <v>372957.83</v>
      </c>
      <c r="M24" s="78">
        <f t="shared" si="1"/>
        <v>466337.32</v>
      </c>
    </row>
    <row r="25" spans="1:13" s="14" customFormat="1" ht="26.25" customHeight="1">
      <c r="A25" s="30" t="s">
        <v>234</v>
      </c>
      <c r="B25" s="30"/>
      <c r="C25" s="31" t="s">
        <v>289</v>
      </c>
      <c r="D25" s="32">
        <v>372957.83</v>
      </c>
      <c r="E25" s="69">
        <v>466337.32</v>
      </c>
      <c r="F25" s="72">
        <f t="shared" si="2"/>
        <v>93379.48999999999</v>
      </c>
      <c r="G25" s="85">
        <f t="shared" si="3"/>
        <v>125.03754647006606</v>
      </c>
      <c r="H25" s="81">
        <v>0</v>
      </c>
      <c r="I25" s="81">
        <v>0</v>
      </c>
      <c r="J25" s="72">
        <f t="shared" si="4"/>
        <v>0</v>
      </c>
      <c r="K25" s="85">
        <v>0</v>
      </c>
      <c r="L25" s="72">
        <f t="shared" si="0"/>
        <v>372957.83</v>
      </c>
      <c r="M25" s="78">
        <f t="shared" si="1"/>
        <v>466337.32</v>
      </c>
    </row>
    <row r="26" spans="1:13" s="14" customFormat="1" ht="30.75" customHeight="1">
      <c r="A26" s="30" t="s">
        <v>235</v>
      </c>
      <c r="B26" s="30"/>
      <c r="C26" s="31" t="s">
        <v>290</v>
      </c>
      <c r="D26" s="32">
        <v>1391914.69</v>
      </c>
      <c r="E26" s="69">
        <v>1817210.48</v>
      </c>
      <c r="F26" s="72">
        <f t="shared" si="2"/>
        <v>425295.79000000004</v>
      </c>
      <c r="G26" s="85">
        <f t="shared" si="3"/>
        <v>130.5547310518003</v>
      </c>
      <c r="H26" s="81">
        <v>0</v>
      </c>
      <c r="I26" s="81">
        <v>0</v>
      </c>
      <c r="J26" s="72">
        <f t="shared" si="4"/>
        <v>0</v>
      </c>
      <c r="K26" s="85">
        <v>0</v>
      </c>
      <c r="L26" s="72">
        <f t="shared" si="0"/>
        <v>1391914.69</v>
      </c>
      <c r="M26" s="78">
        <f t="shared" si="1"/>
        <v>1817210.48</v>
      </c>
    </row>
    <row r="27" spans="1:13" s="14" customFormat="1" ht="26.25" customHeight="1">
      <c r="A27" s="30" t="s">
        <v>234</v>
      </c>
      <c r="B27" s="30"/>
      <c r="C27" s="31" t="s">
        <v>291</v>
      </c>
      <c r="D27" s="32">
        <v>1391914.69</v>
      </c>
      <c r="E27" s="69">
        <v>1817210.48</v>
      </c>
      <c r="F27" s="72">
        <f t="shared" si="2"/>
        <v>425295.79000000004</v>
      </c>
      <c r="G27" s="85">
        <f t="shared" si="3"/>
        <v>130.5547310518003</v>
      </c>
      <c r="H27" s="81">
        <v>0</v>
      </c>
      <c r="I27" s="81">
        <v>0</v>
      </c>
      <c r="J27" s="72">
        <f t="shared" si="4"/>
        <v>0</v>
      </c>
      <c r="K27" s="85">
        <v>0</v>
      </c>
      <c r="L27" s="72">
        <f t="shared" si="0"/>
        <v>1391914.69</v>
      </c>
      <c r="M27" s="78">
        <f t="shared" si="1"/>
        <v>1817210.48</v>
      </c>
    </row>
    <row r="28" spans="1:13" s="14" customFormat="1" ht="32.25" customHeight="1">
      <c r="A28" s="30" t="s">
        <v>292</v>
      </c>
      <c r="B28" s="30"/>
      <c r="C28" s="31" t="s">
        <v>293</v>
      </c>
      <c r="D28" s="32">
        <v>186308.54</v>
      </c>
      <c r="E28" s="69">
        <v>344076.87</v>
      </c>
      <c r="F28" s="72">
        <f t="shared" si="2"/>
        <v>157768.33</v>
      </c>
      <c r="G28" s="85">
        <f t="shared" si="3"/>
        <v>184.6812121441132</v>
      </c>
      <c r="H28" s="81">
        <v>0</v>
      </c>
      <c r="I28" s="81">
        <v>0</v>
      </c>
      <c r="J28" s="72">
        <f t="shared" si="4"/>
        <v>0</v>
      </c>
      <c r="K28" s="85">
        <v>0</v>
      </c>
      <c r="L28" s="72">
        <f t="shared" si="0"/>
        <v>186308.54</v>
      </c>
      <c r="M28" s="78">
        <f t="shared" si="1"/>
        <v>344076.87</v>
      </c>
    </row>
    <row r="29" spans="1:13" s="24" customFormat="1" ht="21" customHeight="1">
      <c r="A29" s="20" t="s">
        <v>236</v>
      </c>
      <c r="B29" s="20"/>
      <c r="C29" s="21" t="s">
        <v>294</v>
      </c>
      <c r="D29" s="22">
        <v>4301416.13</v>
      </c>
      <c r="E29" s="68">
        <v>5774418.380000001</v>
      </c>
      <c r="F29" s="72">
        <f t="shared" si="2"/>
        <v>1473002.250000001</v>
      </c>
      <c r="G29" s="85">
        <f t="shared" si="3"/>
        <v>134.2445884211626</v>
      </c>
      <c r="H29" s="72">
        <v>0</v>
      </c>
      <c r="I29" s="72">
        <v>0</v>
      </c>
      <c r="J29" s="72">
        <f t="shared" si="4"/>
        <v>0</v>
      </c>
      <c r="K29" s="85">
        <v>0</v>
      </c>
      <c r="L29" s="72">
        <f t="shared" si="0"/>
        <v>4301416.13</v>
      </c>
      <c r="M29" s="78">
        <f t="shared" si="1"/>
        <v>5774418.380000001</v>
      </c>
    </row>
    <row r="30" spans="1:13" s="19" customFormat="1" ht="21" customHeight="1">
      <c r="A30" s="20" t="s">
        <v>237</v>
      </c>
      <c r="B30" s="20"/>
      <c r="C30" s="21" t="s">
        <v>295</v>
      </c>
      <c r="D30" s="22">
        <v>1760956.41</v>
      </c>
      <c r="E30" s="68">
        <v>2666484.08</v>
      </c>
      <c r="F30" s="72">
        <f t="shared" si="2"/>
        <v>905527.6700000002</v>
      </c>
      <c r="G30" s="85">
        <f t="shared" si="3"/>
        <v>151.42249205362216</v>
      </c>
      <c r="H30" s="72">
        <v>0</v>
      </c>
      <c r="I30" s="72">
        <v>0</v>
      </c>
      <c r="J30" s="72">
        <f t="shared" si="4"/>
        <v>0</v>
      </c>
      <c r="K30" s="85">
        <v>0</v>
      </c>
      <c r="L30" s="72">
        <f t="shared" si="0"/>
        <v>1760956.41</v>
      </c>
      <c r="M30" s="78">
        <f t="shared" si="1"/>
        <v>2666484.08</v>
      </c>
    </row>
    <row r="31" spans="1:13" s="14" customFormat="1" ht="50.25" customHeight="1">
      <c r="A31" s="30" t="s">
        <v>296</v>
      </c>
      <c r="B31" s="30"/>
      <c r="C31" s="31" t="s">
        <v>297</v>
      </c>
      <c r="D31" s="32">
        <v>17529.69</v>
      </c>
      <c r="E31" s="69">
        <v>49385.12</v>
      </c>
      <c r="F31" s="72">
        <f t="shared" si="2"/>
        <v>31855.430000000004</v>
      </c>
      <c r="G31" s="85">
        <f t="shared" si="3"/>
        <v>281.7227229916787</v>
      </c>
      <c r="H31" s="81">
        <v>0</v>
      </c>
      <c r="I31" s="81">
        <v>0</v>
      </c>
      <c r="J31" s="72">
        <f t="shared" si="4"/>
        <v>0</v>
      </c>
      <c r="K31" s="85">
        <v>0</v>
      </c>
      <c r="L31" s="72">
        <f t="shared" si="0"/>
        <v>17529.69</v>
      </c>
      <c r="M31" s="78">
        <f t="shared" si="1"/>
        <v>49385.12</v>
      </c>
    </row>
    <row r="32" spans="1:13" s="14" customFormat="1" ht="50.25" customHeight="1">
      <c r="A32" s="30" t="s">
        <v>298</v>
      </c>
      <c r="B32" s="30"/>
      <c r="C32" s="31" t="s">
        <v>299</v>
      </c>
      <c r="D32" s="32">
        <v>10318.4</v>
      </c>
      <c r="E32" s="69">
        <v>48062.07</v>
      </c>
      <c r="F32" s="72">
        <f t="shared" si="2"/>
        <v>37743.67</v>
      </c>
      <c r="G32" s="85">
        <f t="shared" si="3"/>
        <v>465.78994805396184</v>
      </c>
      <c r="H32" s="81">
        <v>0</v>
      </c>
      <c r="I32" s="81">
        <v>0</v>
      </c>
      <c r="J32" s="72">
        <f t="shared" si="4"/>
        <v>0</v>
      </c>
      <c r="K32" s="85">
        <v>0</v>
      </c>
      <c r="L32" s="72">
        <f t="shared" si="0"/>
        <v>10318.4</v>
      </c>
      <c r="M32" s="78">
        <f t="shared" si="1"/>
        <v>48062.07</v>
      </c>
    </row>
    <row r="33" spans="1:13" s="14" customFormat="1" ht="50.25" customHeight="1">
      <c r="A33" s="30" t="s">
        <v>300</v>
      </c>
      <c r="B33" s="30"/>
      <c r="C33" s="31" t="s">
        <v>301</v>
      </c>
      <c r="D33" s="32">
        <v>476487.28</v>
      </c>
      <c r="E33" s="69">
        <v>679817.42</v>
      </c>
      <c r="F33" s="72">
        <f t="shared" si="2"/>
        <v>203330.14</v>
      </c>
      <c r="G33" s="85">
        <f t="shared" si="3"/>
        <v>142.6727319982183</v>
      </c>
      <c r="H33" s="81">
        <v>0</v>
      </c>
      <c r="I33" s="81">
        <v>0</v>
      </c>
      <c r="J33" s="72">
        <f t="shared" si="4"/>
        <v>0</v>
      </c>
      <c r="K33" s="85">
        <v>0</v>
      </c>
      <c r="L33" s="72">
        <f t="shared" si="0"/>
        <v>476487.28</v>
      </c>
      <c r="M33" s="78">
        <f t="shared" si="1"/>
        <v>679817.42</v>
      </c>
    </row>
    <row r="34" spans="1:13" s="14" customFormat="1" ht="26.25" customHeight="1">
      <c r="A34" s="30" t="s">
        <v>238</v>
      </c>
      <c r="B34" s="30"/>
      <c r="C34" s="31" t="s">
        <v>302</v>
      </c>
      <c r="D34" s="32">
        <v>422308.37</v>
      </c>
      <c r="E34" s="69">
        <v>1113922.75</v>
      </c>
      <c r="F34" s="72">
        <f t="shared" si="2"/>
        <v>691614.38</v>
      </c>
      <c r="G34" s="85">
        <f t="shared" si="3"/>
        <v>263.76999110862994</v>
      </c>
      <c r="H34" s="81">
        <v>0</v>
      </c>
      <c r="I34" s="81">
        <v>0</v>
      </c>
      <c r="J34" s="72">
        <f t="shared" si="4"/>
        <v>0</v>
      </c>
      <c r="K34" s="85">
        <v>0</v>
      </c>
      <c r="L34" s="72">
        <f t="shared" si="0"/>
        <v>422308.37</v>
      </c>
      <c r="M34" s="78">
        <f t="shared" si="1"/>
        <v>1113922.75</v>
      </c>
    </row>
    <row r="35" spans="1:13" s="14" customFormat="1" ht="26.25" customHeight="1">
      <c r="A35" s="30" t="s">
        <v>303</v>
      </c>
      <c r="B35" s="30"/>
      <c r="C35" s="31" t="s">
        <v>304</v>
      </c>
      <c r="D35" s="32">
        <v>572652.16</v>
      </c>
      <c r="E35" s="69">
        <v>549550.33</v>
      </c>
      <c r="F35" s="72">
        <f t="shared" si="2"/>
        <v>-23101.830000000075</v>
      </c>
      <c r="G35" s="85">
        <f t="shared" si="3"/>
        <v>95.96581806309784</v>
      </c>
      <c r="H35" s="81">
        <v>0</v>
      </c>
      <c r="I35" s="81">
        <v>0</v>
      </c>
      <c r="J35" s="72">
        <f t="shared" si="4"/>
        <v>0</v>
      </c>
      <c r="K35" s="85">
        <v>0</v>
      </c>
      <c r="L35" s="72">
        <f t="shared" si="0"/>
        <v>572652.16</v>
      </c>
      <c r="M35" s="78">
        <f t="shared" si="1"/>
        <v>549550.33</v>
      </c>
    </row>
    <row r="36" spans="1:13" s="14" customFormat="1" ht="26.25" customHeight="1">
      <c r="A36" s="30" t="s">
        <v>305</v>
      </c>
      <c r="B36" s="30"/>
      <c r="C36" s="31" t="s">
        <v>306</v>
      </c>
      <c r="D36" s="32">
        <v>90976.74</v>
      </c>
      <c r="E36" s="69">
        <v>48909.97</v>
      </c>
      <c r="F36" s="72">
        <f t="shared" si="2"/>
        <v>-42066.770000000004</v>
      </c>
      <c r="G36" s="85">
        <f t="shared" si="3"/>
        <v>53.76096131824464</v>
      </c>
      <c r="H36" s="81">
        <v>0</v>
      </c>
      <c r="I36" s="81">
        <v>0</v>
      </c>
      <c r="J36" s="72">
        <f t="shared" si="4"/>
        <v>0</v>
      </c>
      <c r="K36" s="85">
        <v>0</v>
      </c>
      <c r="L36" s="72">
        <f t="shared" si="0"/>
        <v>90976.74</v>
      </c>
      <c r="M36" s="78">
        <f t="shared" si="1"/>
        <v>48909.97</v>
      </c>
    </row>
    <row r="37" spans="1:13" s="14" customFormat="1" ht="26.25" customHeight="1">
      <c r="A37" s="30" t="s">
        <v>307</v>
      </c>
      <c r="B37" s="30"/>
      <c r="C37" s="31" t="s">
        <v>308</v>
      </c>
      <c r="D37" s="32">
        <v>89433.77</v>
      </c>
      <c r="E37" s="69">
        <v>118186.42</v>
      </c>
      <c r="F37" s="72">
        <f t="shared" si="2"/>
        <v>28752.649999999994</v>
      </c>
      <c r="G37" s="85">
        <f t="shared" si="3"/>
        <v>132.1496566677218</v>
      </c>
      <c r="H37" s="81">
        <v>0</v>
      </c>
      <c r="I37" s="81">
        <v>0</v>
      </c>
      <c r="J37" s="72">
        <f t="shared" si="4"/>
        <v>0</v>
      </c>
      <c r="K37" s="85">
        <v>0</v>
      </c>
      <c r="L37" s="72">
        <f t="shared" si="0"/>
        <v>89433.77</v>
      </c>
      <c r="M37" s="78">
        <f t="shared" si="1"/>
        <v>118186.42</v>
      </c>
    </row>
    <row r="38" spans="1:13" s="14" customFormat="1" ht="26.25" customHeight="1">
      <c r="A38" s="30" t="s">
        <v>239</v>
      </c>
      <c r="B38" s="30"/>
      <c r="C38" s="31" t="s">
        <v>309</v>
      </c>
      <c r="D38" s="32">
        <v>50000</v>
      </c>
      <c r="E38" s="69">
        <v>27400</v>
      </c>
      <c r="F38" s="72">
        <f t="shared" si="2"/>
        <v>-22600</v>
      </c>
      <c r="G38" s="85">
        <f t="shared" si="3"/>
        <v>54.800000000000004</v>
      </c>
      <c r="H38" s="81">
        <v>0</v>
      </c>
      <c r="I38" s="81">
        <v>0</v>
      </c>
      <c r="J38" s="72">
        <f t="shared" si="4"/>
        <v>0</v>
      </c>
      <c r="K38" s="85">
        <v>0</v>
      </c>
      <c r="L38" s="72">
        <f t="shared" si="0"/>
        <v>50000</v>
      </c>
      <c r="M38" s="78">
        <f t="shared" si="1"/>
        <v>27400</v>
      </c>
    </row>
    <row r="39" spans="1:13" s="14" customFormat="1" ht="26.25" customHeight="1">
      <c r="A39" s="30" t="s">
        <v>240</v>
      </c>
      <c r="B39" s="30"/>
      <c r="C39" s="31" t="s">
        <v>310</v>
      </c>
      <c r="D39" s="32">
        <v>31250</v>
      </c>
      <c r="E39" s="69">
        <v>31250</v>
      </c>
      <c r="F39" s="72">
        <f t="shared" si="2"/>
        <v>0</v>
      </c>
      <c r="G39" s="85">
        <f t="shared" si="3"/>
        <v>100</v>
      </c>
      <c r="H39" s="81">
        <v>0</v>
      </c>
      <c r="I39" s="81">
        <v>0</v>
      </c>
      <c r="J39" s="72">
        <f t="shared" si="4"/>
        <v>0</v>
      </c>
      <c r="K39" s="85">
        <v>0</v>
      </c>
      <c r="L39" s="72">
        <f t="shared" si="0"/>
        <v>31250</v>
      </c>
      <c r="M39" s="78">
        <f t="shared" si="1"/>
        <v>31250</v>
      </c>
    </row>
    <row r="40" spans="1:13" s="19" customFormat="1" ht="26.25" customHeight="1">
      <c r="A40" s="20" t="s">
        <v>241</v>
      </c>
      <c r="B40" s="20"/>
      <c r="C40" s="21" t="s">
        <v>311</v>
      </c>
      <c r="D40" s="22">
        <v>2540459.72</v>
      </c>
      <c r="E40" s="68">
        <v>3107934.3</v>
      </c>
      <c r="F40" s="72">
        <f t="shared" si="2"/>
        <v>567474.5799999996</v>
      </c>
      <c r="G40" s="85">
        <f t="shared" si="3"/>
        <v>122.33747599036914</v>
      </c>
      <c r="H40" s="72">
        <v>0</v>
      </c>
      <c r="I40" s="72">
        <v>0</v>
      </c>
      <c r="J40" s="72">
        <f t="shared" si="4"/>
        <v>0</v>
      </c>
      <c r="K40" s="85">
        <v>0</v>
      </c>
      <c r="L40" s="72">
        <f t="shared" si="0"/>
        <v>2540459.72</v>
      </c>
      <c r="M40" s="78">
        <f t="shared" si="1"/>
        <v>3107934.3</v>
      </c>
    </row>
    <row r="41" spans="1:13" s="14" customFormat="1" ht="26.25" customHeight="1">
      <c r="A41" s="30" t="s">
        <v>242</v>
      </c>
      <c r="B41" s="30"/>
      <c r="C41" s="31" t="s">
        <v>312</v>
      </c>
      <c r="D41" s="32">
        <v>132554.01</v>
      </c>
      <c r="E41" s="69">
        <v>225726.91</v>
      </c>
      <c r="F41" s="72">
        <f t="shared" si="2"/>
        <v>93172.9</v>
      </c>
      <c r="G41" s="85">
        <f t="shared" si="3"/>
        <v>170.2905178047801</v>
      </c>
      <c r="H41" s="81">
        <v>0</v>
      </c>
      <c r="I41" s="81">
        <v>0</v>
      </c>
      <c r="J41" s="72">
        <f t="shared" si="4"/>
        <v>0</v>
      </c>
      <c r="K41" s="85">
        <v>0</v>
      </c>
      <c r="L41" s="72">
        <f t="shared" si="0"/>
        <v>132554.01</v>
      </c>
      <c r="M41" s="78">
        <f t="shared" si="1"/>
        <v>225726.91</v>
      </c>
    </row>
    <row r="42" spans="1:13" s="14" customFormat="1" ht="26.25" customHeight="1">
      <c r="A42" s="30" t="s">
        <v>243</v>
      </c>
      <c r="B42" s="30"/>
      <c r="C42" s="31" t="s">
        <v>313</v>
      </c>
      <c r="D42" s="32">
        <v>2108492.1</v>
      </c>
      <c r="E42" s="69">
        <v>2493680.32</v>
      </c>
      <c r="F42" s="72">
        <f t="shared" si="2"/>
        <v>385188.21999999974</v>
      </c>
      <c r="G42" s="85">
        <f t="shared" si="3"/>
        <v>118.26842130449526</v>
      </c>
      <c r="H42" s="81">
        <v>0</v>
      </c>
      <c r="I42" s="81">
        <v>0</v>
      </c>
      <c r="J42" s="72">
        <f t="shared" si="4"/>
        <v>0</v>
      </c>
      <c r="K42" s="85">
        <v>0</v>
      </c>
      <c r="L42" s="72">
        <f aca="true" t="shared" si="5" ref="L42:L73">D42+H42</f>
        <v>2108492.1</v>
      </c>
      <c r="M42" s="78">
        <f aca="true" t="shared" si="6" ref="M42:M73">E42+I42</f>
        <v>2493680.32</v>
      </c>
    </row>
    <row r="43" spans="1:13" s="14" customFormat="1" ht="86.25" customHeight="1">
      <c r="A43" s="30" t="s">
        <v>314</v>
      </c>
      <c r="B43" s="30"/>
      <c r="C43" s="31" t="s">
        <v>315</v>
      </c>
      <c r="D43" s="32">
        <v>299413.61</v>
      </c>
      <c r="E43" s="69">
        <v>388527.07</v>
      </c>
      <c r="F43" s="72">
        <f t="shared" si="2"/>
        <v>89113.46000000002</v>
      </c>
      <c r="G43" s="85">
        <f t="shared" si="3"/>
        <v>129.76266175742646</v>
      </c>
      <c r="H43" s="81">
        <v>0</v>
      </c>
      <c r="I43" s="81">
        <v>0</v>
      </c>
      <c r="J43" s="72">
        <f t="shared" si="4"/>
        <v>0</v>
      </c>
      <c r="K43" s="85">
        <v>0</v>
      </c>
      <c r="L43" s="72">
        <f t="shared" si="5"/>
        <v>299413.61</v>
      </c>
      <c r="M43" s="78">
        <f t="shared" si="6"/>
        <v>388527.07</v>
      </c>
    </row>
    <row r="44" spans="1:13" s="24" customFormat="1" ht="26.25" customHeight="1">
      <c r="A44" s="20" t="s">
        <v>27</v>
      </c>
      <c r="B44" s="20"/>
      <c r="C44" s="21" t="s">
        <v>28</v>
      </c>
      <c r="D44" s="22">
        <v>0</v>
      </c>
      <c r="E44" s="68">
        <v>0</v>
      </c>
      <c r="F44" s="72">
        <f t="shared" si="2"/>
        <v>0</v>
      </c>
      <c r="G44" s="85">
        <v>0</v>
      </c>
      <c r="H44" s="72">
        <v>40185.43</v>
      </c>
      <c r="I44" s="72">
        <v>8676.04</v>
      </c>
      <c r="J44" s="72">
        <f t="shared" si="4"/>
        <v>-31509.39</v>
      </c>
      <c r="K44" s="85">
        <f>I44/H44*100</f>
        <v>21.590014092172215</v>
      </c>
      <c r="L44" s="72">
        <f t="shared" si="5"/>
        <v>40185.43</v>
      </c>
      <c r="M44" s="78">
        <f t="shared" si="6"/>
        <v>8676.04</v>
      </c>
    </row>
    <row r="45" spans="1:13" s="14" customFormat="1" ht="26.25" customHeight="1">
      <c r="A45" s="30" t="s">
        <v>29</v>
      </c>
      <c r="B45" s="30"/>
      <c r="C45" s="31" t="s">
        <v>30</v>
      </c>
      <c r="D45" s="32">
        <v>0</v>
      </c>
      <c r="E45" s="69">
        <v>0</v>
      </c>
      <c r="F45" s="72">
        <f t="shared" si="2"/>
        <v>0</v>
      </c>
      <c r="G45" s="85">
        <v>0</v>
      </c>
      <c r="H45" s="81">
        <v>40185.43</v>
      </c>
      <c r="I45" s="81">
        <v>8676.04</v>
      </c>
      <c r="J45" s="72">
        <f t="shared" si="4"/>
        <v>-31509.39</v>
      </c>
      <c r="K45" s="85">
        <f>I45/H45*100</f>
        <v>21.590014092172215</v>
      </c>
      <c r="L45" s="72">
        <f t="shared" si="5"/>
        <v>40185.43</v>
      </c>
      <c r="M45" s="78">
        <f t="shared" si="6"/>
        <v>8676.04</v>
      </c>
    </row>
    <row r="46" spans="1:13" s="14" customFormat="1" ht="51.75" customHeight="1">
      <c r="A46" s="30" t="s">
        <v>31</v>
      </c>
      <c r="B46" s="30"/>
      <c r="C46" s="31" t="s">
        <v>32</v>
      </c>
      <c r="D46" s="32">
        <v>0</v>
      </c>
      <c r="E46" s="69">
        <v>0</v>
      </c>
      <c r="F46" s="72">
        <f t="shared" si="2"/>
        <v>0</v>
      </c>
      <c r="G46" s="85">
        <v>0</v>
      </c>
      <c r="H46" s="81">
        <v>40185.43</v>
      </c>
      <c r="I46" s="81">
        <v>4077.54</v>
      </c>
      <c r="J46" s="72">
        <f t="shared" si="4"/>
        <v>-36107.89</v>
      </c>
      <c r="K46" s="85">
        <f>I46/H46*100</f>
        <v>10.146811916657356</v>
      </c>
      <c r="L46" s="72">
        <f t="shared" si="5"/>
        <v>40185.43</v>
      </c>
      <c r="M46" s="78">
        <f t="shared" si="6"/>
        <v>4077.54</v>
      </c>
    </row>
    <row r="47" spans="1:13" s="14" customFormat="1" ht="40.5" customHeight="1">
      <c r="A47" s="30" t="s">
        <v>387</v>
      </c>
      <c r="B47" s="30"/>
      <c r="C47" s="31" t="s">
        <v>388</v>
      </c>
      <c r="D47" s="32">
        <v>0</v>
      </c>
      <c r="E47" s="69">
        <v>0</v>
      </c>
      <c r="F47" s="72">
        <f t="shared" si="2"/>
        <v>0</v>
      </c>
      <c r="G47" s="85">
        <v>0</v>
      </c>
      <c r="H47" s="81">
        <v>0</v>
      </c>
      <c r="I47" s="81">
        <v>4598.5</v>
      </c>
      <c r="J47" s="72">
        <f t="shared" si="4"/>
        <v>4598.5</v>
      </c>
      <c r="K47" s="85">
        <v>0</v>
      </c>
      <c r="L47" s="72">
        <f t="shared" si="5"/>
        <v>0</v>
      </c>
      <c r="M47" s="78">
        <f t="shared" si="6"/>
        <v>4598.5</v>
      </c>
    </row>
    <row r="48" spans="1:13" s="24" customFormat="1" ht="26.25" customHeight="1">
      <c r="A48" s="20" t="s">
        <v>33</v>
      </c>
      <c r="B48" s="20"/>
      <c r="C48" s="21" t="s">
        <v>34</v>
      </c>
      <c r="D48" s="22">
        <v>441256.41000000003</v>
      </c>
      <c r="E48" s="68">
        <v>106483.33</v>
      </c>
      <c r="F48" s="72">
        <f t="shared" si="2"/>
        <v>-334773.08</v>
      </c>
      <c r="G48" s="85">
        <f t="shared" si="3"/>
        <v>24.13184887217842</v>
      </c>
      <c r="H48" s="66">
        <v>373090.24</v>
      </c>
      <c r="I48" s="72">
        <v>1852584.9200000002</v>
      </c>
      <c r="J48" s="72">
        <f t="shared" si="4"/>
        <v>1479494.6800000002</v>
      </c>
      <c r="K48" s="85">
        <f>I48/H48*100</f>
        <v>496.5514294879438</v>
      </c>
      <c r="L48" s="72">
        <f t="shared" si="5"/>
        <v>814346.65</v>
      </c>
      <c r="M48" s="78">
        <f t="shared" si="6"/>
        <v>1959068.2500000002</v>
      </c>
    </row>
    <row r="49" spans="1:13" s="24" customFormat="1" ht="33" customHeight="1">
      <c r="A49" s="20" t="s">
        <v>35</v>
      </c>
      <c r="B49" s="20"/>
      <c r="C49" s="21" t="s">
        <v>36</v>
      </c>
      <c r="D49" s="22">
        <v>422578.92000000004</v>
      </c>
      <c r="E49" s="68">
        <v>28281.260000000002</v>
      </c>
      <c r="F49" s="72">
        <f t="shared" si="2"/>
        <v>-394297.66000000003</v>
      </c>
      <c r="G49" s="85">
        <f t="shared" si="3"/>
        <v>6.692539230305193</v>
      </c>
      <c r="H49" s="72">
        <v>0</v>
      </c>
      <c r="I49" s="72">
        <v>90783.66</v>
      </c>
      <c r="J49" s="72">
        <f t="shared" si="4"/>
        <v>90783.66</v>
      </c>
      <c r="K49" s="85">
        <v>0</v>
      </c>
      <c r="L49" s="72">
        <f t="shared" si="5"/>
        <v>422578.92000000004</v>
      </c>
      <c r="M49" s="78">
        <f t="shared" si="6"/>
        <v>119064.92000000001</v>
      </c>
    </row>
    <row r="50" spans="1:13" s="14" customFormat="1" ht="34.5" customHeight="1">
      <c r="A50" s="30" t="s">
        <v>37</v>
      </c>
      <c r="B50" s="30"/>
      <c r="C50" s="31" t="s">
        <v>38</v>
      </c>
      <c r="D50" s="32">
        <v>371135.34</v>
      </c>
      <c r="E50" s="69">
        <v>0</v>
      </c>
      <c r="F50" s="72">
        <f t="shared" si="2"/>
        <v>-371135.34</v>
      </c>
      <c r="G50" s="85">
        <f t="shared" si="3"/>
        <v>0</v>
      </c>
      <c r="H50" s="81">
        <v>0</v>
      </c>
      <c r="I50" s="81">
        <v>0</v>
      </c>
      <c r="J50" s="72">
        <f t="shared" si="4"/>
        <v>0</v>
      </c>
      <c r="K50" s="85">
        <v>0</v>
      </c>
      <c r="L50" s="72">
        <f t="shared" si="5"/>
        <v>371135.34</v>
      </c>
      <c r="M50" s="78">
        <f t="shared" si="6"/>
        <v>0</v>
      </c>
    </row>
    <row r="51" spans="1:13" s="14" customFormat="1" ht="23.25" customHeight="1">
      <c r="A51" s="30" t="s">
        <v>316</v>
      </c>
      <c r="B51" s="30"/>
      <c r="C51" s="31" t="s">
        <v>244</v>
      </c>
      <c r="D51" s="32">
        <v>51443.58</v>
      </c>
      <c r="E51" s="69">
        <v>28281.260000000002</v>
      </c>
      <c r="F51" s="72">
        <f t="shared" si="2"/>
        <v>-23162.32</v>
      </c>
      <c r="G51" s="85">
        <f t="shared" si="3"/>
        <v>54.97529526522066</v>
      </c>
      <c r="H51" s="81">
        <v>0</v>
      </c>
      <c r="I51" s="81">
        <v>0</v>
      </c>
      <c r="J51" s="72">
        <f t="shared" si="4"/>
        <v>0</v>
      </c>
      <c r="K51" s="85">
        <v>0</v>
      </c>
      <c r="L51" s="72">
        <f t="shared" si="5"/>
        <v>51443.58</v>
      </c>
      <c r="M51" s="78">
        <f t="shared" si="6"/>
        <v>28281.260000000002</v>
      </c>
    </row>
    <row r="52" spans="1:13" s="14" customFormat="1" ht="23.25" customHeight="1">
      <c r="A52" s="30" t="s">
        <v>245</v>
      </c>
      <c r="B52" s="30"/>
      <c r="C52" s="31" t="s">
        <v>247</v>
      </c>
      <c r="D52" s="32">
        <v>7443.58</v>
      </c>
      <c r="E52" s="69">
        <v>10910.4</v>
      </c>
      <c r="F52" s="72">
        <f t="shared" si="2"/>
        <v>3466.8199999999997</v>
      </c>
      <c r="G52" s="85">
        <f t="shared" si="3"/>
        <v>146.5746320990706</v>
      </c>
      <c r="H52" s="81">
        <v>0</v>
      </c>
      <c r="I52" s="81">
        <v>0</v>
      </c>
      <c r="J52" s="72">
        <f t="shared" si="4"/>
        <v>0</v>
      </c>
      <c r="K52" s="85">
        <v>0</v>
      </c>
      <c r="L52" s="72">
        <f t="shared" si="5"/>
        <v>7443.58</v>
      </c>
      <c r="M52" s="78">
        <f t="shared" si="6"/>
        <v>10910.4</v>
      </c>
    </row>
    <row r="53" spans="1:13" s="14" customFormat="1" ht="53.25" customHeight="1">
      <c r="A53" s="30" t="s">
        <v>246</v>
      </c>
      <c r="B53" s="30"/>
      <c r="C53" s="31" t="s">
        <v>248</v>
      </c>
      <c r="D53" s="32">
        <v>44000</v>
      </c>
      <c r="E53" s="69">
        <v>17370.86</v>
      </c>
      <c r="F53" s="72">
        <f t="shared" si="2"/>
        <v>-26629.14</v>
      </c>
      <c r="G53" s="85">
        <f t="shared" si="3"/>
        <v>39.47922727272727</v>
      </c>
      <c r="H53" s="81">
        <v>0</v>
      </c>
      <c r="I53" s="81">
        <v>0</v>
      </c>
      <c r="J53" s="72">
        <f t="shared" si="4"/>
        <v>0</v>
      </c>
      <c r="K53" s="85">
        <v>0</v>
      </c>
      <c r="L53" s="72">
        <f t="shared" si="5"/>
        <v>44000</v>
      </c>
      <c r="M53" s="78">
        <f t="shared" si="6"/>
        <v>17370.86</v>
      </c>
    </row>
    <row r="54" spans="1:13" s="14" customFormat="1" ht="51.75" customHeight="1">
      <c r="A54" s="30" t="s">
        <v>39</v>
      </c>
      <c r="B54" s="30"/>
      <c r="C54" s="31" t="s">
        <v>40</v>
      </c>
      <c r="D54" s="32">
        <v>0</v>
      </c>
      <c r="E54" s="69">
        <v>0</v>
      </c>
      <c r="F54" s="72">
        <f t="shared" si="2"/>
        <v>0</v>
      </c>
      <c r="G54" s="85">
        <v>0</v>
      </c>
      <c r="H54" s="81">
        <v>0</v>
      </c>
      <c r="I54" s="81">
        <v>90783.66</v>
      </c>
      <c r="J54" s="72">
        <f t="shared" si="4"/>
        <v>90783.66</v>
      </c>
      <c r="K54" s="85">
        <v>0</v>
      </c>
      <c r="L54" s="72">
        <f t="shared" si="5"/>
        <v>0</v>
      </c>
      <c r="M54" s="78">
        <f t="shared" si="6"/>
        <v>90783.66</v>
      </c>
    </row>
    <row r="55" spans="1:13" s="24" customFormat="1" ht="33" customHeight="1">
      <c r="A55" s="20" t="s">
        <v>41</v>
      </c>
      <c r="B55" s="20"/>
      <c r="C55" s="21" t="s">
        <v>42</v>
      </c>
      <c r="D55" s="22">
        <v>6934.13</v>
      </c>
      <c r="E55" s="68">
        <v>6271.94</v>
      </c>
      <c r="F55" s="72">
        <f t="shared" si="2"/>
        <v>-662.1900000000005</v>
      </c>
      <c r="G55" s="85">
        <f t="shared" si="3"/>
        <v>90.45027999186631</v>
      </c>
      <c r="H55" s="72">
        <v>0</v>
      </c>
      <c r="I55" s="72">
        <v>0</v>
      </c>
      <c r="J55" s="72">
        <f t="shared" si="4"/>
        <v>0</v>
      </c>
      <c r="K55" s="85">
        <v>0</v>
      </c>
      <c r="L55" s="72">
        <f t="shared" si="5"/>
        <v>6934.13</v>
      </c>
      <c r="M55" s="78">
        <f t="shared" si="6"/>
        <v>6271.94</v>
      </c>
    </row>
    <row r="56" spans="1:13" s="19" customFormat="1" ht="26.25" customHeight="1">
      <c r="A56" s="20" t="s">
        <v>43</v>
      </c>
      <c r="B56" s="20"/>
      <c r="C56" s="21" t="s">
        <v>44</v>
      </c>
      <c r="D56" s="22">
        <v>5495.37</v>
      </c>
      <c r="E56" s="68">
        <v>4434.24</v>
      </c>
      <c r="F56" s="72">
        <f t="shared" si="2"/>
        <v>-1061.13</v>
      </c>
      <c r="G56" s="85">
        <f t="shared" si="3"/>
        <v>80.69047216111016</v>
      </c>
      <c r="H56" s="72">
        <v>0</v>
      </c>
      <c r="I56" s="72">
        <v>0</v>
      </c>
      <c r="J56" s="72">
        <f t="shared" si="4"/>
        <v>0</v>
      </c>
      <c r="K56" s="85">
        <v>0</v>
      </c>
      <c r="L56" s="72">
        <f t="shared" si="5"/>
        <v>5495.37</v>
      </c>
      <c r="M56" s="78">
        <f t="shared" si="6"/>
        <v>4434.24</v>
      </c>
    </row>
    <row r="57" spans="1:13" s="14" customFormat="1" ht="26.25" customHeight="1">
      <c r="A57" s="30" t="s">
        <v>252</v>
      </c>
      <c r="B57" s="30"/>
      <c r="C57" s="31" t="s">
        <v>249</v>
      </c>
      <c r="D57" s="32">
        <v>5495.37</v>
      </c>
      <c r="E57" s="69">
        <v>4434.24</v>
      </c>
      <c r="F57" s="72">
        <f t="shared" si="2"/>
        <v>-1061.13</v>
      </c>
      <c r="G57" s="85">
        <f t="shared" si="3"/>
        <v>80.69047216111016</v>
      </c>
      <c r="H57" s="81">
        <v>0</v>
      </c>
      <c r="I57" s="81">
        <v>0</v>
      </c>
      <c r="J57" s="72">
        <f t="shared" si="4"/>
        <v>0</v>
      </c>
      <c r="K57" s="85">
        <v>0</v>
      </c>
      <c r="L57" s="72">
        <f t="shared" si="5"/>
        <v>5495.37</v>
      </c>
      <c r="M57" s="78">
        <f t="shared" si="6"/>
        <v>4434.24</v>
      </c>
    </row>
    <row r="58" spans="1:13" s="19" customFormat="1" ht="26.25" customHeight="1">
      <c r="A58" s="20" t="s">
        <v>317</v>
      </c>
      <c r="B58" s="20"/>
      <c r="C58" s="21" t="s">
        <v>250</v>
      </c>
      <c r="D58" s="22">
        <v>1438.76</v>
      </c>
      <c r="E58" s="68">
        <v>1837.7</v>
      </c>
      <c r="F58" s="72">
        <f t="shared" si="2"/>
        <v>398.94000000000005</v>
      </c>
      <c r="G58" s="85">
        <f t="shared" si="3"/>
        <v>127.72804359309407</v>
      </c>
      <c r="H58" s="72">
        <v>0</v>
      </c>
      <c r="I58" s="72">
        <v>0</v>
      </c>
      <c r="J58" s="72">
        <f t="shared" si="4"/>
        <v>0</v>
      </c>
      <c r="K58" s="85">
        <v>0</v>
      </c>
      <c r="L58" s="72">
        <f t="shared" si="5"/>
        <v>1438.76</v>
      </c>
      <c r="M58" s="78">
        <f t="shared" si="6"/>
        <v>1837.7</v>
      </c>
    </row>
    <row r="59" spans="1:13" s="19" customFormat="1" ht="68.25" customHeight="1">
      <c r="A59" s="20" t="s">
        <v>253</v>
      </c>
      <c r="B59" s="20"/>
      <c r="C59" s="21" t="s">
        <v>251</v>
      </c>
      <c r="D59" s="22">
        <v>1438.76</v>
      </c>
      <c r="E59" s="68">
        <v>1837.7</v>
      </c>
      <c r="F59" s="72">
        <f t="shared" si="2"/>
        <v>398.94000000000005</v>
      </c>
      <c r="G59" s="85">
        <f t="shared" si="3"/>
        <v>127.72804359309407</v>
      </c>
      <c r="H59" s="72">
        <v>0</v>
      </c>
      <c r="I59" s="72">
        <v>0</v>
      </c>
      <c r="J59" s="72">
        <f t="shared" si="4"/>
        <v>0</v>
      </c>
      <c r="K59" s="85">
        <v>0</v>
      </c>
      <c r="L59" s="72">
        <f t="shared" si="5"/>
        <v>1438.76</v>
      </c>
      <c r="M59" s="78">
        <f t="shared" si="6"/>
        <v>1837.7</v>
      </c>
    </row>
    <row r="60" spans="1:13" s="19" customFormat="1" ht="88.5" customHeight="1">
      <c r="A60" s="20" t="s">
        <v>45</v>
      </c>
      <c r="B60" s="20"/>
      <c r="C60" s="21" t="s">
        <v>46</v>
      </c>
      <c r="D60" s="22">
        <v>0</v>
      </c>
      <c r="E60" s="68">
        <v>0</v>
      </c>
      <c r="F60" s="72">
        <f t="shared" si="2"/>
        <v>0</v>
      </c>
      <c r="G60" s="85">
        <v>0</v>
      </c>
      <c r="H60" s="72">
        <v>0</v>
      </c>
      <c r="I60" s="72">
        <v>0</v>
      </c>
      <c r="J60" s="72">
        <f t="shared" si="4"/>
        <v>0</v>
      </c>
      <c r="K60" s="85">
        <v>0</v>
      </c>
      <c r="L60" s="72">
        <f t="shared" si="5"/>
        <v>0</v>
      </c>
      <c r="M60" s="78">
        <f t="shared" si="6"/>
        <v>0</v>
      </c>
    </row>
    <row r="61" spans="1:13" s="24" customFormat="1" ht="18" customHeight="1">
      <c r="A61" s="20" t="s">
        <v>47</v>
      </c>
      <c r="B61" s="20"/>
      <c r="C61" s="21" t="s">
        <v>48</v>
      </c>
      <c r="D61" s="22">
        <v>11743.36</v>
      </c>
      <c r="E61" s="68">
        <v>71930.13</v>
      </c>
      <c r="F61" s="72">
        <f t="shared" si="2"/>
        <v>60186.770000000004</v>
      </c>
      <c r="G61" s="85">
        <f t="shared" si="3"/>
        <v>612.5174566733882</v>
      </c>
      <c r="H61" s="72">
        <v>163499.4</v>
      </c>
      <c r="I61" s="72">
        <v>789282.9400000001</v>
      </c>
      <c r="J61" s="72">
        <f t="shared" si="4"/>
        <v>625783.54</v>
      </c>
      <c r="K61" s="85">
        <f>I61/H61*100</f>
        <v>482.7436308634772</v>
      </c>
      <c r="L61" s="72">
        <f t="shared" si="5"/>
        <v>175242.76</v>
      </c>
      <c r="M61" s="78">
        <f t="shared" si="6"/>
        <v>861213.0700000001</v>
      </c>
    </row>
    <row r="62" spans="1:13" s="19" customFormat="1" ht="26.25" customHeight="1">
      <c r="A62" s="20" t="s">
        <v>49</v>
      </c>
      <c r="B62" s="20"/>
      <c r="C62" s="21" t="s">
        <v>50</v>
      </c>
      <c r="D62" s="22">
        <v>11743.36</v>
      </c>
      <c r="E62" s="68">
        <v>71930.13</v>
      </c>
      <c r="F62" s="72">
        <f t="shared" si="2"/>
        <v>60186.770000000004</v>
      </c>
      <c r="G62" s="85">
        <f t="shared" si="3"/>
        <v>612.5174566733882</v>
      </c>
      <c r="H62" s="72">
        <v>49034.77</v>
      </c>
      <c r="I62" s="72">
        <v>2965.52</v>
      </c>
      <c r="J62" s="72">
        <f t="shared" si="4"/>
        <v>-46069.25</v>
      </c>
      <c r="K62" s="85">
        <f>I62/H62*100</f>
        <v>6.047790170118061</v>
      </c>
      <c r="L62" s="72">
        <f t="shared" si="5"/>
        <v>60778.13</v>
      </c>
      <c r="M62" s="78">
        <f t="shared" si="6"/>
        <v>74895.65000000001</v>
      </c>
    </row>
    <row r="63" spans="1:13" s="14" customFormat="1" ht="26.25" customHeight="1">
      <c r="A63" s="30" t="s">
        <v>49</v>
      </c>
      <c r="B63" s="30"/>
      <c r="C63" s="31" t="s">
        <v>51</v>
      </c>
      <c r="D63" s="32">
        <v>11743.36</v>
      </c>
      <c r="E63" s="69">
        <v>43144.22</v>
      </c>
      <c r="F63" s="72">
        <f t="shared" si="2"/>
        <v>31400.86</v>
      </c>
      <c r="G63" s="85">
        <f t="shared" si="3"/>
        <v>367.3924668919287</v>
      </c>
      <c r="H63" s="81">
        <v>0</v>
      </c>
      <c r="I63" s="81">
        <v>0</v>
      </c>
      <c r="J63" s="72">
        <f t="shared" si="4"/>
        <v>0</v>
      </c>
      <c r="K63" s="85">
        <v>0</v>
      </c>
      <c r="L63" s="72">
        <f t="shared" si="5"/>
        <v>11743.36</v>
      </c>
      <c r="M63" s="78">
        <f t="shared" si="6"/>
        <v>43144.22</v>
      </c>
    </row>
    <row r="64" spans="1:13" s="14" customFormat="1" ht="77.25" customHeight="1">
      <c r="A64" s="30" t="s">
        <v>389</v>
      </c>
      <c r="B64" s="30"/>
      <c r="C64" s="31" t="s">
        <v>390</v>
      </c>
      <c r="D64" s="32">
        <v>0</v>
      </c>
      <c r="E64" s="69">
        <v>0</v>
      </c>
      <c r="F64" s="72">
        <f t="shared" si="2"/>
        <v>0</v>
      </c>
      <c r="G64" s="85">
        <v>0</v>
      </c>
      <c r="H64" s="81">
        <v>49034.77</v>
      </c>
      <c r="I64" s="81">
        <v>2965.52</v>
      </c>
      <c r="J64" s="72">
        <f t="shared" si="4"/>
        <v>-46069.25</v>
      </c>
      <c r="K64" s="85">
        <f>I64/H64*100</f>
        <v>6.047790170118061</v>
      </c>
      <c r="L64" s="72">
        <f t="shared" si="5"/>
        <v>49034.77</v>
      </c>
      <c r="M64" s="78">
        <f t="shared" si="6"/>
        <v>2965.52</v>
      </c>
    </row>
    <row r="65" spans="1:13" s="14" customFormat="1" ht="99" customHeight="1">
      <c r="A65" s="30" t="s">
        <v>383</v>
      </c>
      <c r="B65" s="30"/>
      <c r="C65" s="31" t="s">
        <v>384</v>
      </c>
      <c r="D65" s="32">
        <v>0</v>
      </c>
      <c r="E65" s="69">
        <v>28785.91</v>
      </c>
      <c r="F65" s="72">
        <f t="shared" si="2"/>
        <v>28785.91</v>
      </c>
      <c r="G65" s="85">
        <v>0</v>
      </c>
      <c r="H65" s="81">
        <v>0</v>
      </c>
      <c r="I65" s="81">
        <v>0</v>
      </c>
      <c r="J65" s="72">
        <f t="shared" si="4"/>
        <v>0</v>
      </c>
      <c r="K65" s="85">
        <v>0</v>
      </c>
      <c r="L65" s="72">
        <f t="shared" si="5"/>
        <v>0</v>
      </c>
      <c r="M65" s="78">
        <f t="shared" si="6"/>
        <v>28785.91</v>
      </c>
    </row>
    <row r="66" spans="1:13" s="19" customFormat="1" ht="36.75" customHeight="1">
      <c r="A66" s="20" t="s">
        <v>229</v>
      </c>
      <c r="B66" s="20"/>
      <c r="C66" s="21" t="s">
        <v>228</v>
      </c>
      <c r="D66" s="22">
        <v>0</v>
      </c>
      <c r="E66" s="68">
        <v>0</v>
      </c>
      <c r="F66" s="72">
        <f t="shared" si="2"/>
        <v>0</v>
      </c>
      <c r="G66" s="85">
        <v>0</v>
      </c>
      <c r="H66" s="72">
        <v>114464.63</v>
      </c>
      <c r="I66" s="72">
        <v>786317.42</v>
      </c>
      <c r="J66" s="72">
        <f t="shared" si="4"/>
        <v>671852.79</v>
      </c>
      <c r="K66" s="85">
        <f aca="true" t="shared" si="7" ref="K66:K71">I66/H66*100</f>
        <v>686.952310071679</v>
      </c>
      <c r="L66" s="72">
        <f t="shared" si="5"/>
        <v>114464.63</v>
      </c>
      <c r="M66" s="78">
        <f t="shared" si="6"/>
        <v>786317.42</v>
      </c>
    </row>
    <row r="67" spans="1:13" s="24" customFormat="1" ht="27.75" customHeight="1">
      <c r="A67" s="20" t="s">
        <v>52</v>
      </c>
      <c r="B67" s="20"/>
      <c r="C67" s="21" t="s">
        <v>53</v>
      </c>
      <c r="D67" s="22">
        <v>0</v>
      </c>
      <c r="E67" s="68">
        <v>0</v>
      </c>
      <c r="F67" s="72">
        <f t="shared" si="2"/>
        <v>0</v>
      </c>
      <c r="G67" s="85">
        <v>0</v>
      </c>
      <c r="H67" s="72">
        <v>209590.84</v>
      </c>
      <c r="I67" s="72">
        <v>972518.32</v>
      </c>
      <c r="J67" s="72">
        <f t="shared" si="4"/>
        <v>762927.48</v>
      </c>
      <c r="K67" s="85">
        <f t="shared" si="7"/>
        <v>464.0080263049664</v>
      </c>
      <c r="L67" s="72">
        <f t="shared" si="5"/>
        <v>209590.84</v>
      </c>
      <c r="M67" s="78">
        <f t="shared" si="6"/>
        <v>972518.32</v>
      </c>
    </row>
    <row r="68" spans="1:13" s="19" customFormat="1" ht="35.25" customHeight="1">
      <c r="A68" s="20" t="s">
        <v>54</v>
      </c>
      <c r="B68" s="20"/>
      <c r="C68" s="21" t="s">
        <v>55</v>
      </c>
      <c r="D68" s="22">
        <v>0</v>
      </c>
      <c r="E68" s="68">
        <v>0</v>
      </c>
      <c r="F68" s="72">
        <f t="shared" si="2"/>
        <v>0</v>
      </c>
      <c r="G68" s="85">
        <v>0</v>
      </c>
      <c r="H68" s="72">
        <v>205658.63999999998</v>
      </c>
      <c r="I68" s="72">
        <v>931286.5</v>
      </c>
      <c r="J68" s="72">
        <f t="shared" si="4"/>
        <v>725627.86</v>
      </c>
      <c r="K68" s="85">
        <f t="shared" si="7"/>
        <v>452.83120611903297</v>
      </c>
      <c r="L68" s="72">
        <f t="shared" si="5"/>
        <v>205658.63999999998</v>
      </c>
      <c r="M68" s="78">
        <f t="shared" si="6"/>
        <v>931286.5</v>
      </c>
    </row>
    <row r="69" spans="1:13" s="14" customFormat="1" ht="35.25" customHeight="1">
      <c r="A69" s="30" t="s">
        <v>56</v>
      </c>
      <c r="B69" s="30"/>
      <c r="C69" s="31" t="s">
        <v>57</v>
      </c>
      <c r="D69" s="32">
        <v>0</v>
      </c>
      <c r="E69" s="69">
        <v>0</v>
      </c>
      <c r="F69" s="72">
        <f t="shared" si="2"/>
        <v>0</v>
      </c>
      <c r="G69" s="85">
        <v>0</v>
      </c>
      <c r="H69" s="81">
        <v>166050.52</v>
      </c>
      <c r="I69" s="81">
        <v>902428.37</v>
      </c>
      <c r="J69" s="72">
        <f t="shared" si="4"/>
        <v>736377.85</v>
      </c>
      <c r="K69" s="85">
        <f t="shared" si="7"/>
        <v>543.4661511448444</v>
      </c>
      <c r="L69" s="72">
        <f t="shared" si="5"/>
        <v>166050.52</v>
      </c>
      <c r="M69" s="78">
        <f t="shared" si="6"/>
        <v>902428.37</v>
      </c>
    </row>
    <row r="70" spans="1:13" s="14" customFormat="1" ht="35.25" customHeight="1">
      <c r="A70" s="30" t="s">
        <v>58</v>
      </c>
      <c r="B70" s="30"/>
      <c r="C70" s="31" t="s">
        <v>59</v>
      </c>
      <c r="D70" s="32">
        <v>0</v>
      </c>
      <c r="E70" s="69">
        <v>0</v>
      </c>
      <c r="F70" s="72">
        <f t="shared" si="2"/>
        <v>0</v>
      </c>
      <c r="G70" s="85">
        <v>0</v>
      </c>
      <c r="H70" s="81">
        <v>4798.13</v>
      </c>
      <c r="I70" s="81">
        <v>1114.71</v>
      </c>
      <c r="J70" s="72">
        <f t="shared" si="4"/>
        <v>-3683.42</v>
      </c>
      <c r="K70" s="85">
        <f t="shared" si="7"/>
        <v>23.23217586851544</v>
      </c>
      <c r="L70" s="72">
        <f t="shared" si="5"/>
        <v>4798.13</v>
      </c>
      <c r="M70" s="78">
        <f t="shared" si="6"/>
        <v>1114.71</v>
      </c>
    </row>
    <row r="71" spans="1:13" s="14" customFormat="1" ht="26.25" customHeight="1">
      <c r="A71" s="30" t="s">
        <v>60</v>
      </c>
      <c r="B71" s="30"/>
      <c r="C71" s="31" t="s">
        <v>61</v>
      </c>
      <c r="D71" s="32">
        <v>0</v>
      </c>
      <c r="E71" s="69">
        <v>0</v>
      </c>
      <c r="F71" s="72">
        <f t="shared" si="2"/>
        <v>0</v>
      </c>
      <c r="G71" s="85">
        <v>0</v>
      </c>
      <c r="H71" s="81">
        <v>34809.99</v>
      </c>
      <c r="I71" s="81">
        <v>27743.42</v>
      </c>
      <c r="J71" s="72">
        <f t="shared" si="4"/>
        <v>-7066.57</v>
      </c>
      <c r="K71" s="85">
        <f t="shared" si="7"/>
        <v>79.69959198494455</v>
      </c>
      <c r="L71" s="72">
        <f t="shared" si="5"/>
        <v>34809.99</v>
      </c>
      <c r="M71" s="78">
        <f t="shared" si="6"/>
        <v>27743.42</v>
      </c>
    </row>
    <row r="72" spans="1:13" s="14" customFormat="1" ht="54" customHeight="1">
      <c r="A72" s="30" t="s">
        <v>318</v>
      </c>
      <c r="B72" s="30"/>
      <c r="C72" s="31" t="s">
        <v>319</v>
      </c>
      <c r="D72" s="32">
        <v>0</v>
      </c>
      <c r="E72" s="69">
        <v>0</v>
      </c>
      <c r="F72" s="72">
        <f t="shared" si="2"/>
        <v>0</v>
      </c>
      <c r="G72" s="85">
        <v>0</v>
      </c>
      <c r="H72" s="81">
        <v>0</v>
      </c>
      <c r="I72" s="81">
        <v>0</v>
      </c>
      <c r="J72" s="72">
        <f t="shared" si="4"/>
        <v>0</v>
      </c>
      <c r="K72" s="85">
        <v>0</v>
      </c>
      <c r="L72" s="72">
        <f t="shared" si="5"/>
        <v>0</v>
      </c>
      <c r="M72" s="78">
        <f t="shared" si="6"/>
        <v>0</v>
      </c>
    </row>
    <row r="73" spans="1:13" s="19" customFormat="1" ht="35.25" customHeight="1">
      <c r="A73" s="20" t="s">
        <v>62</v>
      </c>
      <c r="B73" s="20"/>
      <c r="C73" s="21" t="s">
        <v>63</v>
      </c>
      <c r="D73" s="22">
        <v>0</v>
      </c>
      <c r="E73" s="68">
        <v>0</v>
      </c>
      <c r="F73" s="72">
        <f t="shared" si="2"/>
        <v>0</v>
      </c>
      <c r="G73" s="85">
        <v>0</v>
      </c>
      <c r="H73" s="72">
        <v>3932.2</v>
      </c>
      <c r="I73" s="72">
        <v>41231.82</v>
      </c>
      <c r="J73" s="72">
        <f t="shared" si="4"/>
        <v>37299.62</v>
      </c>
      <c r="K73" s="85">
        <f>I73/H73*100</f>
        <v>1048.5687401454657</v>
      </c>
      <c r="L73" s="72">
        <f t="shared" si="5"/>
        <v>3932.2</v>
      </c>
      <c r="M73" s="78">
        <f t="shared" si="6"/>
        <v>41231.82</v>
      </c>
    </row>
    <row r="74" spans="1:13" s="14" customFormat="1" ht="26.25" customHeight="1">
      <c r="A74" s="30" t="s">
        <v>64</v>
      </c>
      <c r="B74" s="30"/>
      <c r="C74" s="31" t="s">
        <v>65</v>
      </c>
      <c r="D74" s="32">
        <v>0</v>
      </c>
      <c r="E74" s="69">
        <v>0</v>
      </c>
      <c r="F74" s="72">
        <f t="shared" si="2"/>
        <v>0</v>
      </c>
      <c r="G74" s="85">
        <v>0</v>
      </c>
      <c r="H74" s="81">
        <v>2066.7</v>
      </c>
      <c r="I74" s="81">
        <v>41231.82</v>
      </c>
      <c r="J74" s="72">
        <f t="shared" si="4"/>
        <v>39165.12</v>
      </c>
      <c r="K74" s="85">
        <f>I74/H74*100</f>
        <v>1995.0558861953841</v>
      </c>
      <c r="L74" s="72">
        <f aca="true" t="shared" si="8" ref="L74:L101">D74+H74</f>
        <v>2066.7</v>
      </c>
      <c r="M74" s="78">
        <f aca="true" t="shared" si="9" ref="M74:M101">E74+I74</f>
        <v>41231.82</v>
      </c>
    </row>
    <row r="75" spans="1:13" s="14" customFormat="1" ht="69.75" customHeight="1">
      <c r="A75" s="30" t="s">
        <v>320</v>
      </c>
      <c r="B75" s="30"/>
      <c r="C75" s="31" t="s">
        <v>66</v>
      </c>
      <c r="D75" s="32">
        <v>0</v>
      </c>
      <c r="E75" s="69">
        <v>0</v>
      </c>
      <c r="F75" s="72">
        <f aca="true" t="shared" si="10" ref="F75:F138">E75-D75</f>
        <v>0</v>
      </c>
      <c r="G75" s="85">
        <v>0</v>
      </c>
      <c r="H75" s="81">
        <v>1865.5</v>
      </c>
      <c r="I75" s="81">
        <v>0</v>
      </c>
      <c r="J75" s="72">
        <f aca="true" t="shared" si="11" ref="J75:J138">I75-H75</f>
        <v>-1865.5</v>
      </c>
      <c r="K75" s="85">
        <f>I75/H75*100</f>
        <v>0</v>
      </c>
      <c r="L75" s="72">
        <f t="shared" si="8"/>
        <v>1865.5</v>
      </c>
      <c r="M75" s="78">
        <f t="shared" si="9"/>
        <v>0</v>
      </c>
    </row>
    <row r="76" spans="1:13" s="24" customFormat="1" ht="33" customHeight="1">
      <c r="A76" s="20" t="s">
        <v>321</v>
      </c>
      <c r="B76" s="20"/>
      <c r="C76" s="21" t="s">
        <v>322</v>
      </c>
      <c r="D76" s="22">
        <v>0</v>
      </c>
      <c r="E76" s="68">
        <v>0</v>
      </c>
      <c r="F76" s="72">
        <f t="shared" si="10"/>
        <v>0</v>
      </c>
      <c r="G76" s="85">
        <v>0</v>
      </c>
      <c r="H76" s="72">
        <v>0</v>
      </c>
      <c r="I76" s="72">
        <v>0</v>
      </c>
      <c r="J76" s="72">
        <f t="shared" si="11"/>
        <v>0</v>
      </c>
      <c r="K76" s="85">
        <v>0</v>
      </c>
      <c r="L76" s="72">
        <f t="shared" si="8"/>
        <v>0</v>
      </c>
      <c r="M76" s="78">
        <f t="shared" si="9"/>
        <v>0</v>
      </c>
    </row>
    <row r="77" spans="1:13" s="19" customFormat="1" ht="36" customHeight="1">
      <c r="A77" s="20" t="s">
        <v>323</v>
      </c>
      <c r="B77" s="20"/>
      <c r="C77" s="21" t="s">
        <v>324</v>
      </c>
      <c r="D77" s="22">
        <v>0</v>
      </c>
      <c r="E77" s="68">
        <v>0</v>
      </c>
      <c r="F77" s="72">
        <f t="shared" si="10"/>
        <v>0</v>
      </c>
      <c r="G77" s="85">
        <v>0</v>
      </c>
      <c r="H77" s="72">
        <v>0</v>
      </c>
      <c r="I77" s="72">
        <v>0</v>
      </c>
      <c r="J77" s="72">
        <f t="shared" si="11"/>
        <v>0</v>
      </c>
      <c r="K77" s="85">
        <v>0</v>
      </c>
      <c r="L77" s="72">
        <f t="shared" si="8"/>
        <v>0</v>
      </c>
      <c r="M77" s="78">
        <f t="shared" si="9"/>
        <v>0</v>
      </c>
    </row>
    <row r="78" spans="1:13" s="19" customFormat="1" ht="26.25" customHeight="1">
      <c r="A78" s="20" t="s">
        <v>325</v>
      </c>
      <c r="B78" s="20"/>
      <c r="C78" s="21" t="s">
        <v>326</v>
      </c>
      <c r="D78" s="22">
        <v>0</v>
      </c>
      <c r="E78" s="68">
        <v>0</v>
      </c>
      <c r="F78" s="72">
        <f t="shared" si="10"/>
        <v>0</v>
      </c>
      <c r="G78" s="85">
        <v>0</v>
      </c>
      <c r="H78" s="72">
        <v>0</v>
      </c>
      <c r="I78" s="72">
        <v>0</v>
      </c>
      <c r="J78" s="72">
        <f t="shared" si="11"/>
        <v>0</v>
      </c>
      <c r="K78" s="85">
        <v>0</v>
      </c>
      <c r="L78" s="72">
        <f t="shared" si="8"/>
        <v>0</v>
      </c>
      <c r="M78" s="78">
        <f t="shared" si="9"/>
        <v>0</v>
      </c>
    </row>
    <row r="79" spans="1:13" s="14" customFormat="1" ht="85.5" customHeight="1">
      <c r="A79" s="30" t="s">
        <v>327</v>
      </c>
      <c r="B79" s="30"/>
      <c r="C79" s="31" t="s">
        <v>328</v>
      </c>
      <c r="D79" s="32">
        <v>0</v>
      </c>
      <c r="E79" s="69">
        <v>0</v>
      </c>
      <c r="F79" s="72">
        <f t="shared" si="10"/>
        <v>0</v>
      </c>
      <c r="G79" s="85">
        <v>0</v>
      </c>
      <c r="H79" s="81">
        <v>0</v>
      </c>
      <c r="I79" s="81">
        <v>0</v>
      </c>
      <c r="J79" s="72">
        <f t="shared" si="11"/>
        <v>0</v>
      </c>
      <c r="K79" s="85">
        <v>0</v>
      </c>
      <c r="L79" s="72">
        <f t="shared" si="8"/>
        <v>0</v>
      </c>
      <c r="M79" s="78">
        <f t="shared" si="9"/>
        <v>0</v>
      </c>
    </row>
    <row r="80" spans="1:13" s="24" customFormat="1" ht="33" customHeight="1">
      <c r="A80" s="20" t="s">
        <v>261</v>
      </c>
      <c r="B80" s="20"/>
      <c r="C80" s="21" t="s">
        <v>329</v>
      </c>
      <c r="D80" s="22">
        <v>0</v>
      </c>
      <c r="E80" s="68">
        <v>0</v>
      </c>
      <c r="F80" s="72">
        <f t="shared" si="10"/>
        <v>0</v>
      </c>
      <c r="G80" s="85">
        <v>0</v>
      </c>
      <c r="H80" s="72">
        <v>2354.25</v>
      </c>
      <c r="I80" s="72">
        <v>0</v>
      </c>
      <c r="J80" s="72">
        <f t="shared" si="11"/>
        <v>-2354.25</v>
      </c>
      <c r="K80" s="85">
        <f>I80/H80*100</f>
        <v>0</v>
      </c>
      <c r="L80" s="72">
        <f t="shared" si="8"/>
        <v>2354.25</v>
      </c>
      <c r="M80" s="78">
        <f t="shared" si="9"/>
        <v>0</v>
      </c>
    </row>
    <row r="81" spans="1:13" s="14" customFormat="1" ht="63.75" customHeight="1">
      <c r="A81" s="30" t="s">
        <v>262</v>
      </c>
      <c r="B81" s="30"/>
      <c r="C81" s="31" t="s">
        <v>330</v>
      </c>
      <c r="D81" s="32">
        <v>0</v>
      </c>
      <c r="E81" s="69">
        <v>0</v>
      </c>
      <c r="F81" s="72">
        <f t="shared" si="10"/>
        <v>0</v>
      </c>
      <c r="G81" s="85">
        <v>0</v>
      </c>
      <c r="H81" s="81">
        <v>2354.25</v>
      </c>
      <c r="I81" s="81">
        <v>0</v>
      </c>
      <c r="J81" s="72">
        <f t="shared" si="11"/>
        <v>-2354.25</v>
      </c>
      <c r="K81" s="85">
        <f>I81/H81*100</f>
        <v>0</v>
      </c>
      <c r="L81" s="72">
        <f t="shared" si="8"/>
        <v>2354.25</v>
      </c>
      <c r="M81" s="78">
        <f t="shared" si="9"/>
        <v>0</v>
      </c>
    </row>
    <row r="82" spans="1:13" s="24" customFormat="1" ht="33" customHeight="1">
      <c r="A82" s="20" t="s">
        <v>67</v>
      </c>
      <c r="B82" s="20"/>
      <c r="C82" s="21" t="s">
        <v>68</v>
      </c>
      <c r="D82" s="22">
        <v>56099706.319999985</v>
      </c>
      <c r="E82" s="68">
        <v>63903989.39999999</v>
      </c>
      <c r="F82" s="72">
        <f t="shared" si="10"/>
        <v>7804283.080000006</v>
      </c>
      <c r="G82" s="85">
        <f aca="true" t="shared" si="12" ref="G82:G138">E82/D82*100</f>
        <v>113.91145086479307</v>
      </c>
      <c r="H82" s="72">
        <v>415629.92</v>
      </c>
      <c r="I82" s="72">
        <v>1861260.96</v>
      </c>
      <c r="J82" s="72">
        <f t="shared" si="11"/>
        <v>1445631.04</v>
      </c>
      <c r="K82" s="85">
        <f>I82/H82*100</f>
        <v>447.81688479019994</v>
      </c>
      <c r="L82" s="72">
        <f t="shared" si="8"/>
        <v>56515336.23999999</v>
      </c>
      <c r="M82" s="78">
        <f t="shared" si="9"/>
        <v>65765250.35999999</v>
      </c>
    </row>
    <row r="83" spans="1:13" s="24" customFormat="1" ht="26.25" customHeight="1">
      <c r="A83" s="20" t="s">
        <v>69</v>
      </c>
      <c r="B83" s="20"/>
      <c r="C83" s="21" t="s">
        <v>70</v>
      </c>
      <c r="D83" s="66">
        <v>15758437</v>
      </c>
      <c r="E83" s="68">
        <v>17471138</v>
      </c>
      <c r="F83" s="72">
        <f t="shared" si="10"/>
        <v>1712701</v>
      </c>
      <c r="G83" s="85">
        <f t="shared" si="12"/>
        <v>110.86847001387257</v>
      </c>
      <c r="H83" s="72">
        <v>0</v>
      </c>
      <c r="I83" s="72">
        <v>108499</v>
      </c>
      <c r="J83" s="72">
        <f t="shared" si="11"/>
        <v>108499</v>
      </c>
      <c r="K83" s="85">
        <v>0</v>
      </c>
      <c r="L83" s="72">
        <f t="shared" si="8"/>
        <v>15758437</v>
      </c>
      <c r="M83" s="78">
        <f t="shared" si="9"/>
        <v>17579637</v>
      </c>
    </row>
    <row r="84" spans="1:13" s="19" customFormat="1" ht="26.25" customHeight="1">
      <c r="A84" s="20" t="s">
        <v>71</v>
      </c>
      <c r="B84" s="20"/>
      <c r="C84" s="21" t="s">
        <v>72</v>
      </c>
      <c r="D84" s="66">
        <v>15758437</v>
      </c>
      <c r="E84" s="68">
        <v>17471138</v>
      </c>
      <c r="F84" s="72">
        <f t="shared" si="10"/>
        <v>1712701</v>
      </c>
      <c r="G84" s="85">
        <f t="shared" si="12"/>
        <v>110.86847001387257</v>
      </c>
      <c r="H84" s="72">
        <v>0</v>
      </c>
      <c r="I84" s="72">
        <v>0</v>
      </c>
      <c r="J84" s="72">
        <f t="shared" si="11"/>
        <v>0</v>
      </c>
      <c r="K84" s="85">
        <v>0</v>
      </c>
      <c r="L84" s="72">
        <f t="shared" si="8"/>
        <v>15758437</v>
      </c>
      <c r="M84" s="78">
        <f t="shared" si="9"/>
        <v>17471138</v>
      </c>
    </row>
    <row r="85" spans="1:13" s="19" customFormat="1" ht="39" customHeight="1">
      <c r="A85" s="20" t="s">
        <v>73</v>
      </c>
      <c r="B85" s="20"/>
      <c r="C85" s="21" t="s">
        <v>74</v>
      </c>
      <c r="D85" s="66">
        <v>14317700</v>
      </c>
      <c r="E85" s="68">
        <v>16980500</v>
      </c>
      <c r="F85" s="72">
        <f t="shared" si="10"/>
        <v>2662800</v>
      </c>
      <c r="G85" s="85">
        <f t="shared" si="12"/>
        <v>118.59795916941967</v>
      </c>
      <c r="H85" s="72">
        <v>0</v>
      </c>
      <c r="I85" s="72">
        <v>0</v>
      </c>
      <c r="J85" s="72">
        <f t="shared" si="11"/>
        <v>0</v>
      </c>
      <c r="K85" s="85">
        <v>0</v>
      </c>
      <c r="L85" s="72">
        <f t="shared" si="8"/>
        <v>14317700</v>
      </c>
      <c r="M85" s="78">
        <f t="shared" si="9"/>
        <v>16980500</v>
      </c>
    </row>
    <row r="86" spans="1:13" s="14" customFormat="1" ht="47.25">
      <c r="A86" s="30" t="s">
        <v>331</v>
      </c>
      <c r="B86" s="30"/>
      <c r="C86" s="31" t="s">
        <v>254</v>
      </c>
      <c r="D86" s="63">
        <v>836000</v>
      </c>
      <c r="E86" s="69">
        <v>783000</v>
      </c>
      <c r="F86" s="72">
        <f t="shared" si="10"/>
        <v>-53000</v>
      </c>
      <c r="G86" s="85">
        <f t="shared" si="12"/>
        <v>93.6602870813397</v>
      </c>
      <c r="H86" s="81">
        <v>0</v>
      </c>
      <c r="I86" s="81">
        <v>0</v>
      </c>
      <c r="J86" s="72">
        <f t="shared" si="11"/>
        <v>0</v>
      </c>
      <c r="K86" s="85">
        <v>0</v>
      </c>
      <c r="L86" s="72">
        <f t="shared" si="8"/>
        <v>836000</v>
      </c>
      <c r="M86" s="78">
        <f t="shared" si="9"/>
        <v>783000</v>
      </c>
    </row>
    <row r="87" spans="1:13" s="14" customFormat="1" ht="31.5">
      <c r="A87" s="30" t="s">
        <v>75</v>
      </c>
      <c r="B87" s="30"/>
      <c r="C87" s="31" t="s">
        <v>76</v>
      </c>
      <c r="D87" s="63">
        <v>10343100</v>
      </c>
      <c r="E87" s="69">
        <v>13772900</v>
      </c>
      <c r="F87" s="72">
        <f t="shared" si="10"/>
        <v>3429800</v>
      </c>
      <c r="G87" s="85">
        <f t="shared" si="12"/>
        <v>133.16027109860678</v>
      </c>
      <c r="H87" s="81">
        <v>0</v>
      </c>
      <c r="I87" s="81">
        <v>0</v>
      </c>
      <c r="J87" s="72">
        <f t="shared" si="11"/>
        <v>0</v>
      </c>
      <c r="K87" s="85">
        <v>0</v>
      </c>
      <c r="L87" s="72">
        <f t="shared" si="8"/>
        <v>10343100</v>
      </c>
      <c r="M87" s="78">
        <f t="shared" si="9"/>
        <v>13772900</v>
      </c>
    </row>
    <row r="88" spans="1:13" s="14" customFormat="1" ht="31.5">
      <c r="A88" s="30" t="s">
        <v>77</v>
      </c>
      <c r="B88" s="30"/>
      <c r="C88" s="31" t="s">
        <v>78</v>
      </c>
      <c r="D88" s="63">
        <v>3138600</v>
      </c>
      <c r="E88" s="69">
        <v>2424600</v>
      </c>
      <c r="F88" s="72">
        <f t="shared" si="10"/>
        <v>-714000</v>
      </c>
      <c r="G88" s="85">
        <f t="shared" si="12"/>
        <v>77.25100363219269</v>
      </c>
      <c r="H88" s="81">
        <v>0</v>
      </c>
      <c r="I88" s="81">
        <v>0</v>
      </c>
      <c r="J88" s="72">
        <f t="shared" si="11"/>
        <v>0</v>
      </c>
      <c r="K88" s="85">
        <v>0</v>
      </c>
      <c r="L88" s="72">
        <f t="shared" si="8"/>
        <v>3138600</v>
      </c>
      <c r="M88" s="78">
        <f t="shared" si="9"/>
        <v>2424600</v>
      </c>
    </row>
    <row r="89" spans="1:13" s="24" customFormat="1" ht="34.5" customHeight="1">
      <c r="A89" s="20" t="s">
        <v>79</v>
      </c>
      <c r="B89" s="20"/>
      <c r="C89" s="21" t="s">
        <v>80</v>
      </c>
      <c r="D89" s="22">
        <f>D82+D85</f>
        <v>70417406.32</v>
      </c>
      <c r="E89" s="68">
        <f>E82+E85</f>
        <v>80884489.39999999</v>
      </c>
      <c r="F89" s="72">
        <f t="shared" si="10"/>
        <v>10467083.079999998</v>
      </c>
      <c r="G89" s="85">
        <f t="shared" si="12"/>
        <v>114.86434054732733</v>
      </c>
      <c r="H89" s="72">
        <v>0</v>
      </c>
      <c r="I89" s="72">
        <f>I82+I85</f>
        <v>1861260.96</v>
      </c>
      <c r="J89" s="72">
        <f t="shared" si="11"/>
        <v>1861260.96</v>
      </c>
      <c r="K89" s="85">
        <v>0</v>
      </c>
      <c r="L89" s="72">
        <f t="shared" si="8"/>
        <v>70417406.32</v>
      </c>
      <c r="M89" s="78">
        <f t="shared" si="9"/>
        <v>82745750.35999998</v>
      </c>
    </row>
    <row r="90" spans="1:13" s="19" customFormat="1" ht="34.5" customHeight="1">
      <c r="A90" s="20" t="s">
        <v>260</v>
      </c>
      <c r="B90" s="20"/>
      <c r="C90" s="21" t="s">
        <v>255</v>
      </c>
      <c r="D90" s="22">
        <v>996000</v>
      </c>
      <c r="E90" s="68">
        <v>0</v>
      </c>
      <c r="F90" s="72">
        <f t="shared" si="10"/>
        <v>-996000</v>
      </c>
      <c r="G90" s="85">
        <f t="shared" si="12"/>
        <v>0</v>
      </c>
      <c r="H90" s="72">
        <v>0</v>
      </c>
      <c r="I90" s="72">
        <v>0</v>
      </c>
      <c r="J90" s="72">
        <f t="shared" si="11"/>
        <v>0</v>
      </c>
      <c r="K90" s="85">
        <v>0</v>
      </c>
      <c r="L90" s="72">
        <f t="shared" si="8"/>
        <v>996000</v>
      </c>
      <c r="M90" s="78">
        <f t="shared" si="9"/>
        <v>0</v>
      </c>
    </row>
    <row r="91" spans="1:13" s="14" customFormat="1" ht="86.25" customHeight="1">
      <c r="A91" s="30" t="s">
        <v>332</v>
      </c>
      <c r="B91" s="30"/>
      <c r="C91" s="31" t="s">
        <v>256</v>
      </c>
      <c r="D91" s="32">
        <v>996000</v>
      </c>
      <c r="E91" s="69">
        <v>0</v>
      </c>
      <c r="F91" s="72">
        <f t="shared" si="10"/>
        <v>-996000</v>
      </c>
      <c r="G91" s="85">
        <f t="shared" si="12"/>
        <v>0</v>
      </c>
      <c r="H91" s="81">
        <v>0</v>
      </c>
      <c r="I91" s="81">
        <v>0</v>
      </c>
      <c r="J91" s="72">
        <f t="shared" si="11"/>
        <v>0</v>
      </c>
      <c r="K91" s="85">
        <v>0</v>
      </c>
      <c r="L91" s="72">
        <f t="shared" si="8"/>
        <v>996000</v>
      </c>
      <c r="M91" s="78">
        <f t="shared" si="9"/>
        <v>0</v>
      </c>
    </row>
    <row r="92" spans="1:13" s="19" customFormat="1" ht="31.5">
      <c r="A92" s="20" t="s">
        <v>81</v>
      </c>
      <c r="B92" s="20"/>
      <c r="C92" s="21" t="s">
        <v>82</v>
      </c>
      <c r="D92" s="22">
        <v>444737</v>
      </c>
      <c r="E92" s="68">
        <v>490638</v>
      </c>
      <c r="F92" s="72">
        <f t="shared" si="10"/>
        <v>45901</v>
      </c>
      <c r="G92" s="85">
        <f t="shared" si="12"/>
        <v>110.32093124700665</v>
      </c>
      <c r="H92" s="72">
        <v>0</v>
      </c>
      <c r="I92" s="72">
        <v>0</v>
      </c>
      <c r="J92" s="72">
        <f t="shared" si="11"/>
        <v>0</v>
      </c>
      <c r="K92" s="85">
        <v>0</v>
      </c>
      <c r="L92" s="72">
        <f t="shared" si="8"/>
        <v>444737</v>
      </c>
      <c r="M92" s="78">
        <f t="shared" si="9"/>
        <v>490638</v>
      </c>
    </row>
    <row r="93" spans="1:13" s="14" customFormat="1" ht="102" customHeight="1">
      <c r="A93" s="30" t="s">
        <v>333</v>
      </c>
      <c r="B93" s="30"/>
      <c r="C93" s="31" t="s">
        <v>334</v>
      </c>
      <c r="D93" s="32">
        <v>0</v>
      </c>
      <c r="E93" s="69">
        <v>0</v>
      </c>
      <c r="F93" s="72">
        <f t="shared" si="10"/>
        <v>0</v>
      </c>
      <c r="G93" s="85">
        <v>0</v>
      </c>
      <c r="H93" s="81">
        <v>0</v>
      </c>
      <c r="I93" s="81">
        <v>0</v>
      </c>
      <c r="J93" s="72">
        <f t="shared" si="11"/>
        <v>0</v>
      </c>
      <c r="K93" s="85">
        <v>0</v>
      </c>
      <c r="L93" s="72">
        <f t="shared" si="8"/>
        <v>0</v>
      </c>
      <c r="M93" s="78">
        <f t="shared" si="9"/>
        <v>0</v>
      </c>
    </row>
    <row r="94" spans="1:13" s="14" customFormat="1" ht="53.25" customHeight="1">
      <c r="A94" s="30" t="s">
        <v>335</v>
      </c>
      <c r="B94" s="30"/>
      <c r="C94" s="31" t="s">
        <v>257</v>
      </c>
      <c r="D94" s="32">
        <v>51503</v>
      </c>
      <c r="E94" s="69">
        <v>0</v>
      </c>
      <c r="F94" s="72">
        <f t="shared" si="10"/>
        <v>-51503</v>
      </c>
      <c r="G94" s="85">
        <f t="shared" si="12"/>
        <v>0</v>
      </c>
      <c r="H94" s="81">
        <v>0</v>
      </c>
      <c r="I94" s="81">
        <v>0</v>
      </c>
      <c r="J94" s="72">
        <f t="shared" si="11"/>
        <v>0</v>
      </c>
      <c r="K94" s="85">
        <v>0</v>
      </c>
      <c r="L94" s="72">
        <f t="shared" si="8"/>
        <v>51503</v>
      </c>
      <c r="M94" s="78">
        <f t="shared" si="9"/>
        <v>0</v>
      </c>
    </row>
    <row r="95" spans="1:13" s="14" customFormat="1" ht="66.75" customHeight="1">
      <c r="A95" s="30" t="s">
        <v>336</v>
      </c>
      <c r="B95" s="30"/>
      <c r="C95" s="31" t="s">
        <v>258</v>
      </c>
      <c r="D95" s="32">
        <v>34958</v>
      </c>
      <c r="E95" s="69">
        <v>49420</v>
      </c>
      <c r="F95" s="72">
        <f t="shared" si="10"/>
        <v>14462</v>
      </c>
      <c r="G95" s="85">
        <f t="shared" si="12"/>
        <v>141.36964357228675</v>
      </c>
      <c r="H95" s="81">
        <v>0</v>
      </c>
      <c r="I95" s="81">
        <v>0</v>
      </c>
      <c r="J95" s="72">
        <f t="shared" si="11"/>
        <v>0</v>
      </c>
      <c r="K95" s="85">
        <v>0</v>
      </c>
      <c r="L95" s="72">
        <f t="shared" si="8"/>
        <v>34958</v>
      </c>
      <c r="M95" s="78">
        <f t="shared" si="9"/>
        <v>49420</v>
      </c>
    </row>
    <row r="96" spans="1:13" s="14" customFormat="1" ht="65.25" customHeight="1">
      <c r="A96" s="30" t="s">
        <v>337</v>
      </c>
      <c r="B96" s="30"/>
      <c r="C96" s="31" t="s">
        <v>259</v>
      </c>
      <c r="D96" s="32">
        <v>168276</v>
      </c>
      <c r="E96" s="69">
        <v>171085</v>
      </c>
      <c r="F96" s="72">
        <f t="shared" si="10"/>
        <v>2809</v>
      </c>
      <c r="G96" s="85">
        <f t="shared" si="12"/>
        <v>101.6692814186218</v>
      </c>
      <c r="H96" s="81">
        <v>0</v>
      </c>
      <c r="I96" s="81">
        <v>0</v>
      </c>
      <c r="J96" s="72">
        <f t="shared" si="11"/>
        <v>0</v>
      </c>
      <c r="K96" s="85">
        <v>0</v>
      </c>
      <c r="L96" s="72">
        <f t="shared" si="8"/>
        <v>168276</v>
      </c>
      <c r="M96" s="78">
        <f t="shared" si="9"/>
        <v>171085</v>
      </c>
    </row>
    <row r="97" spans="1:13" s="14" customFormat="1" ht="101.25" customHeight="1">
      <c r="A97" s="30" t="s">
        <v>391</v>
      </c>
      <c r="B97" s="30"/>
      <c r="C97" s="31" t="s">
        <v>392</v>
      </c>
      <c r="D97" s="32">
        <v>0</v>
      </c>
      <c r="E97" s="69">
        <v>0</v>
      </c>
      <c r="F97" s="72">
        <f t="shared" si="10"/>
        <v>0</v>
      </c>
      <c r="G97" s="85">
        <v>0</v>
      </c>
      <c r="H97" s="81">
        <v>0</v>
      </c>
      <c r="I97" s="81">
        <v>0</v>
      </c>
      <c r="J97" s="72">
        <f t="shared" si="11"/>
        <v>0</v>
      </c>
      <c r="K97" s="85">
        <v>0</v>
      </c>
      <c r="L97" s="72">
        <f t="shared" si="8"/>
        <v>0</v>
      </c>
      <c r="M97" s="78">
        <f t="shared" si="9"/>
        <v>0</v>
      </c>
    </row>
    <row r="98" spans="1:13" s="14" customFormat="1" ht="31.5" customHeight="1">
      <c r="A98" s="30" t="s">
        <v>85</v>
      </c>
      <c r="B98" s="30"/>
      <c r="C98" s="31" t="s">
        <v>86</v>
      </c>
      <c r="D98" s="32">
        <v>190000</v>
      </c>
      <c r="E98" s="69">
        <v>170750</v>
      </c>
      <c r="F98" s="72">
        <f t="shared" si="10"/>
        <v>-19250</v>
      </c>
      <c r="G98" s="85">
        <f t="shared" si="12"/>
        <v>89.86842105263158</v>
      </c>
      <c r="H98" s="81">
        <v>0</v>
      </c>
      <c r="I98" s="81">
        <v>0</v>
      </c>
      <c r="J98" s="72">
        <f t="shared" si="11"/>
        <v>0</v>
      </c>
      <c r="K98" s="85">
        <v>0</v>
      </c>
      <c r="L98" s="72">
        <f t="shared" si="8"/>
        <v>190000</v>
      </c>
      <c r="M98" s="78">
        <f t="shared" si="9"/>
        <v>170750</v>
      </c>
    </row>
    <row r="99" spans="1:13" s="14" customFormat="1" ht="65.25" customHeight="1">
      <c r="A99" s="30" t="s">
        <v>385</v>
      </c>
      <c r="B99" s="30"/>
      <c r="C99" s="31" t="s">
        <v>386</v>
      </c>
      <c r="D99" s="32">
        <v>0</v>
      </c>
      <c r="E99" s="69">
        <v>99383</v>
      </c>
      <c r="F99" s="72">
        <f t="shared" si="10"/>
        <v>99383</v>
      </c>
      <c r="G99" s="85">
        <v>0</v>
      </c>
      <c r="H99" s="81">
        <v>0</v>
      </c>
      <c r="I99" s="81">
        <v>0</v>
      </c>
      <c r="J99" s="72">
        <f t="shared" si="11"/>
        <v>0</v>
      </c>
      <c r="K99" s="85">
        <v>0</v>
      </c>
      <c r="L99" s="72">
        <f t="shared" si="8"/>
        <v>0</v>
      </c>
      <c r="M99" s="78">
        <f t="shared" si="9"/>
        <v>99383</v>
      </c>
    </row>
    <row r="100" spans="1:13" s="19" customFormat="1" ht="33" customHeight="1">
      <c r="A100" s="20" t="s">
        <v>393</v>
      </c>
      <c r="B100" s="20"/>
      <c r="C100" s="21">
        <v>42020000</v>
      </c>
      <c r="D100" s="22">
        <v>0</v>
      </c>
      <c r="E100" s="68">
        <v>0</v>
      </c>
      <c r="F100" s="72">
        <f t="shared" si="10"/>
        <v>0</v>
      </c>
      <c r="G100" s="85">
        <v>0</v>
      </c>
      <c r="H100" s="72">
        <v>0</v>
      </c>
      <c r="I100" s="72">
        <v>108499</v>
      </c>
      <c r="J100" s="72">
        <f t="shared" si="11"/>
        <v>108499</v>
      </c>
      <c r="K100" s="85">
        <v>0</v>
      </c>
      <c r="L100" s="72">
        <f t="shared" si="8"/>
        <v>0</v>
      </c>
      <c r="M100" s="78">
        <f t="shared" si="9"/>
        <v>108499</v>
      </c>
    </row>
    <row r="101" spans="1:13" s="24" customFormat="1" ht="32.25" customHeight="1">
      <c r="A101" s="20" t="s">
        <v>87</v>
      </c>
      <c r="B101" s="20"/>
      <c r="C101" s="21" t="s">
        <v>88</v>
      </c>
      <c r="D101" s="22">
        <v>71858143.32</v>
      </c>
      <c r="E101" s="68">
        <v>81375127.39999999</v>
      </c>
      <c r="F101" s="72">
        <f t="shared" si="10"/>
        <v>9516984.079999998</v>
      </c>
      <c r="G101" s="85">
        <f t="shared" si="12"/>
        <v>113.24412744373144</v>
      </c>
      <c r="H101" s="72">
        <v>415629.92</v>
      </c>
      <c r="I101" s="72">
        <v>1969759.96</v>
      </c>
      <c r="J101" s="72">
        <f t="shared" si="11"/>
        <v>1554130.04</v>
      </c>
      <c r="K101" s="85">
        <f aca="true" t="shared" si="13" ref="K101:K106">I101/H101*100</f>
        <v>473.92159832959095</v>
      </c>
      <c r="L101" s="72">
        <f t="shared" si="8"/>
        <v>72273773.24</v>
      </c>
      <c r="M101" s="78">
        <f t="shared" si="9"/>
        <v>83344887.35999998</v>
      </c>
    </row>
    <row r="102" spans="1:13" ht="24.75" customHeight="1">
      <c r="A102" s="10" t="s">
        <v>4</v>
      </c>
      <c r="B102" s="9"/>
      <c r="C102" s="9"/>
      <c r="D102" s="11"/>
      <c r="E102" s="41"/>
      <c r="F102" s="72"/>
      <c r="G102" s="85"/>
      <c r="H102" s="42"/>
      <c r="I102" s="42"/>
      <c r="J102" s="72">
        <f t="shared" si="11"/>
        <v>0</v>
      </c>
      <c r="K102" s="85" t="e">
        <f t="shared" si="13"/>
        <v>#DIV/0!</v>
      </c>
      <c r="L102" s="42"/>
      <c r="M102" s="79"/>
    </row>
    <row r="103" spans="1:13" s="26" customFormat="1" ht="19.5" customHeight="1">
      <c r="A103" s="25" t="s">
        <v>89</v>
      </c>
      <c r="B103" s="33" t="s">
        <v>90</v>
      </c>
      <c r="C103" s="33" t="s">
        <v>91</v>
      </c>
      <c r="D103" s="22">
        <f>D104</f>
        <v>2727951.55</v>
      </c>
      <c r="E103" s="68">
        <f>E104</f>
        <v>4895588.8</v>
      </c>
      <c r="F103" s="72">
        <f t="shared" si="10"/>
        <v>2167637.25</v>
      </c>
      <c r="G103" s="85">
        <f t="shared" si="12"/>
        <v>179.4602547101689</v>
      </c>
      <c r="H103" s="72">
        <f>H104</f>
        <v>202575.23</v>
      </c>
      <c r="I103" s="72">
        <f>I104</f>
        <v>719138.4</v>
      </c>
      <c r="J103" s="72">
        <f t="shared" si="11"/>
        <v>516563.17000000004</v>
      </c>
      <c r="K103" s="85">
        <f t="shared" si="13"/>
        <v>354.99819005512177</v>
      </c>
      <c r="L103" s="72">
        <f aca="true" t="shared" si="14" ref="L103:L134">D103+H103</f>
        <v>2930526.78</v>
      </c>
      <c r="M103" s="78">
        <f aca="true" t="shared" si="15" ref="M103:M134">E103+I103</f>
        <v>5614727.2</v>
      </c>
    </row>
    <row r="104" spans="1:13" s="17" customFormat="1" ht="69" customHeight="1">
      <c r="A104" s="15" t="s">
        <v>92</v>
      </c>
      <c r="B104" s="35" t="s">
        <v>93</v>
      </c>
      <c r="C104" s="35" t="s">
        <v>91</v>
      </c>
      <c r="D104" s="69">
        <v>2727951.55</v>
      </c>
      <c r="E104" s="69">
        <v>4895588.8</v>
      </c>
      <c r="F104" s="72">
        <f t="shared" si="10"/>
        <v>2167637.25</v>
      </c>
      <c r="G104" s="85">
        <f t="shared" si="12"/>
        <v>179.4602547101689</v>
      </c>
      <c r="H104" s="69">
        <v>202575.23</v>
      </c>
      <c r="I104" s="81">
        <v>719138.4</v>
      </c>
      <c r="J104" s="72">
        <f t="shared" si="11"/>
        <v>516563.17000000004</v>
      </c>
      <c r="K104" s="85">
        <f t="shared" si="13"/>
        <v>354.99819005512177</v>
      </c>
      <c r="L104" s="72">
        <f t="shared" si="14"/>
        <v>2930526.78</v>
      </c>
      <c r="M104" s="78">
        <f t="shared" si="15"/>
        <v>5614727.2</v>
      </c>
    </row>
    <row r="105" spans="1:13" s="27" customFormat="1" ht="20.25" customHeight="1">
      <c r="A105" s="25" t="s">
        <v>94</v>
      </c>
      <c r="B105" s="33" t="s">
        <v>95</v>
      </c>
      <c r="C105" s="33" t="s">
        <v>91</v>
      </c>
      <c r="D105" s="22">
        <f>SUM(D106:D108)</f>
        <v>15745167.190000003</v>
      </c>
      <c r="E105" s="68">
        <f>SUM(E106:E108)</f>
        <v>19703926.75</v>
      </c>
      <c r="F105" s="72">
        <f t="shared" si="10"/>
        <v>3958759.559999997</v>
      </c>
      <c r="G105" s="85">
        <f t="shared" si="12"/>
        <v>125.14269624595835</v>
      </c>
      <c r="H105" s="72">
        <f>SUM(H106:H108)</f>
        <v>70244.93</v>
      </c>
      <c r="I105" s="72">
        <f>SUM(I106:I108)</f>
        <v>2608938.75</v>
      </c>
      <c r="J105" s="72">
        <f t="shared" si="11"/>
        <v>2538693.82</v>
      </c>
      <c r="K105" s="85">
        <f t="shared" si="13"/>
        <v>3714.0598616868156</v>
      </c>
      <c r="L105" s="72">
        <f t="shared" si="14"/>
        <v>15815412.120000003</v>
      </c>
      <c r="M105" s="78">
        <f t="shared" si="15"/>
        <v>22312865.5</v>
      </c>
    </row>
    <row r="106" spans="1:13" s="17" customFormat="1" ht="18" customHeight="1">
      <c r="A106" s="15" t="s">
        <v>263</v>
      </c>
      <c r="B106" s="35" t="s">
        <v>99</v>
      </c>
      <c r="C106" s="35" t="s">
        <v>91</v>
      </c>
      <c r="D106" s="69">
        <v>3021383.2700000005</v>
      </c>
      <c r="E106" s="69">
        <v>3465398.98</v>
      </c>
      <c r="F106" s="72">
        <f t="shared" si="10"/>
        <v>444015.7099999995</v>
      </c>
      <c r="G106" s="85">
        <f t="shared" si="12"/>
        <v>114.69577575307086</v>
      </c>
      <c r="H106" s="69">
        <v>70244.93</v>
      </c>
      <c r="I106" s="81">
        <v>949342.75</v>
      </c>
      <c r="J106" s="72">
        <f t="shared" si="11"/>
        <v>879097.8200000001</v>
      </c>
      <c r="K106" s="85">
        <f t="shared" si="13"/>
        <v>1351.4751171365679</v>
      </c>
      <c r="L106" s="72">
        <f t="shared" si="14"/>
        <v>3091628.2000000007</v>
      </c>
      <c r="M106" s="78">
        <f t="shared" si="15"/>
        <v>4414741.73</v>
      </c>
    </row>
    <row r="107" spans="1:13" s="17" customFormat="1" ht="66" customHeight="1">
      <c r="A107" s="15" t="s">
        <v>264</v>
      </c>
      <c r="B107" s="35" t="s">
        <v>100</v>
      </c>
      <c r="C107" s="35" t="s">
        <v>91</v>
      </c>
      <c r="D107" s="69">
        <v>12367051.000000002</v>
      </c>
      <c r="E107" s="69">
        <v>15712593.4</v>
      </c>
      <c r="F107" s="72">
        <f t="shared" si="10"/>
        <v>3345542.3999999985</v>
      </c>
      <c r="G107" s="85">
        <f t="shared" si="12"/>
        <v>127.05206277551535</v>
      </c>
      <c r="H107" s="69">
        <v>0</v>
      </c>
      <c r="I107" s="81">
        <v>1646018</v>
      </c>
      <c r="J107" s="72">
        <f t="shared" si="11"/>
        <v>1646018</v>
      </c>
      <c r="K107" s="85">
        <v>0</v>
      </c>
      <c r="L107" s="72">
        <f t="shared" si="14"/>
        <v>12367051.000000002</v>
      </c>
      <c r="M107" s="78">
        <f t="shared" si="15"/>
        <v>17358611.4</v>
      </c>
    </row>
    <row r="108" spans="1:13" s="17" customFormat="1" ht="19.5" customHeight="1">
      <c r="A108" s="15" t="s">
        <v>348</v>
      </c>
      <c r="B108" s="35" t="s">
        <v>347</v>
      </c>
      <c r="C108" s="35" t="s">
        <v>91</v>
      </c>
      <c r="D108" s="69">
        <f>D109+D110</f>
        <v>356732.92000000004</v>
      </c>
      <c r="E108" s="69">
        <f>E109+E110</f>
        <v>525934.37</v>
      </c>
      <c r="F108" s="72">
        <f t="shared" si="10"/>
        <v>169201.44999999995</v>
      </c>
      <c r="G108" s="85">
        <f t="shared" si="12"/>
        <v>147.43084826598002</v>
      </c>
      <c r="H108" s="81"/>
      <c r="I108" s="69">
        <f>I109+I110</f>
        <v>13578</v>
      </c>
      <c r="J108" s="72">
        <f t="shared" si="11"/>
        <v>13578</v>
      </c>
      <c r="K108" s="85">
        <v>0</v>
      </c>
      <c r="L108" s="72">
        <f t="shared" si="14"/>
        <v>356732.92000000004</v>
      </c>
      <c r="M108" s="78">
        <f t="shared" si="15"/>
        <v>539512.37</v>
      </c>
    </row>
    <row r="109" spans="1:13" s="17" customFormat="1" ht="35.25" customHeight="1">
      <c r="A109" s="15" t="s">
        <v>96</v>
      </c>
      <c r="B109" s="35" t="s">
        <v>97</v>
      </c>
      <c r="C109" s="35" t="s">
        <v>91</v>
      </c>
      <c r="D109" s="32">
        <v>356732.92000000004</v>
      </c>
      <c r="E109" s="69">
        <v>464898.37</v>
      </c>
      <c r="F109" s="72">
        <f t="shared" si="10"/>
        <v>108165.44999999995</v>
      </c>
      <c r="G109" s="85">
        <f t="shared" si="12"/>
        <v>130.3211293199405</v>
      </c>
      <c r="H109" s="69"/>
      <c r="I109" s="81">
        <v>13578</v>
      </c>
      <c r="J109" s="72">
        <f t="shared" si="11"/>
        <v>13578</v>
      </c>
      <c r="K109" s="85">
        <v>0</v>
      </c>
      <c r="L109" s="72">
        <f t="shared" si="14"/>
        <v>356732.92000000004</v>
      </c>
      <c r="M109" s="78">
        <f t="shared" si="15"/>
        <v>478476.37</v>
      </c>
    </row>
    <row r="110" spans="1:13" s="17" customFormat="1" ht="29.25" customHeight="1">
      <c r="A110" s="15" t="s">
        <v>378</v>
      </c>
      <c r="B110" s="35" t="s">
        <v>377</v>
      </c>
      <c r="C110" s="35" t="s">
        <v>91</v>
      </c>
      <c r="D110" s="32">
        <v>0</v>
      </c>
      <c r="E110" s="69">
        <v>61036</v>
      </c>
      <c r="F110" s="72">
        <f t="shared" si="10"/>
        <v>61036</v>
      </c>
      <c r="G110" s="85">
        <v>0</v>
      </c>
      <c r="H110" s="81"/>
      <c r="I110" s="81">
        <v>0</v>
      </c>
      <c r="J110" s="72">
        <f t="shared" si="11"/>
        <v>0</v>
      </c>
      <c r="K110" s="85">
        <v>0</v>
      </c>
      <c r="L110" s="72">
        <f t="shared" si="14"/>
        <v>0</v>
      </c>
      <c r="M110" s="78">
        <f t="shared" si="15"/>
        <v>61036</v>
      </c>
    </row>
    <row r="111" spans="1:13" s="27" customFormat="1" ht="21.75" customHeight="1">
      <c r="A111" s="25" t="s">
        <v>349</v>
      </c>
      <c r="B111" s="33" t="s">
        <v>338</v>
      </c>
      <c r="C111" s="33" t="s">
        <v>91</v>
      </c>
      <c r="D111" s="22">
        <f>D112</f>
        <v>0</v>
      </c>
      <c r="E111" s="68">
        <f>E112</f>
        <v>300126.74</v>
      </c>
      <c r="F111" s="72">
        <f t="shared" si="10"/>
        <v>300126.74</v>
      </c>
      <c r="G111" s="85">
        <v>0</v>
      </c>
      <c r="H111" s="72">
        <f>H112</f>
        <v>0</v>
      </c>
      <c r="I111" s="72">
        <f>I112</f>
        <v>0</v>
      </c>
      <c r="J111" s="72">
        <f t="shared" si="11"/>
        <v>0</v>
      </c>
      <c r="K111" s="85">
        <v>0</v>
      </c>
      <c r="L111" s="72">
        <f t="shared" si="14"/>
        <v>0</v>
      </c>
      <c r="M111" s="78">
        <f t="shared" si="15"/>
        <v>300126.74</v>
      </c>
    </row>
    <row r="112" spans="1:13" s="17" customFormat="1" ht="47.25">
      <c r="A112" s="15" t="s">
        <v>353</v>
      </c>
      <c r="B112" s="35" t="s">
        <v>340</v>
      </c>
      <c r="C112" s="35" t="s">
        <v>91</v>
      </c>
      <c r="D112" s="32">
        <v>0</v>
      </c>
      <c r="E112" s="69">
        <v>300126.74</v>
      </c>
      <c r="F112" s="72">
        <f t="shared" si="10"/>
        <v>300126.74</v>
      </c>
      <c r="G112" s="85">
        <v>0</v>
      </c>
      <c r="H112" s="81">
        <v>0</v>
      </c>
      <c r="I112" s="81">
        <v>0</v>
      </c>
      <c r="J112" s="72">
        <f t="shared" si="11"/>
        <v>0</v>
      </c>
      <c r="K112" s="85">
        <v>0</v>
      </c>
      <c r="L112" s="72">
        <f t="shared" si="14"/>
        <v>0</v>
      </c>
      <c r="M112" s="78">
        <f t="shared" si="15"/>
        <v>300126.74</v>
      </c>
    </row>
    <row r="113" spans="1:13" s="27" customFormat="1" ht="22.5" customHeight="1">
      <c r="A113" s="25" t="s">
        <v>354</v>
      </c>
      <c r="B113" s="33" t="s">
        <v>98</v>
      </c>
      <c r="C113" s="33" t="s">
        <v>91</v>
      </c>
      <c r="D113" s="22">
        <f>SUM(D114:D116)</f>
        <v>720724</v>
      </c>
      <c r="E113" s="68">
        <f>SUM(E114:E116)</f>
        <v>809635</v>
      </c>
      <c r="F113" s="72">
        <f t="shared" si="10"/>
        <v>88911</v>
      </c>
      <c r="G113" s="85">
        <f t="shared" si="12"/>
        <v>112.33634511962971</v>
      </c>
      <c r="H113" s="72">
        <f>SUM(H114:H116)</f>
        <v>0</v>
      </c>
      <c r="I113" s="72">
        <f>SUM(I114:I116)</f>
        <v>0</v>
      </c>
      <c r="J113" s="72">
        <f t="shared" si="11"/>
        <v>0</v>
      </c>
      <c r="K113" s="85">
        <v>0</v>
      </c>
      <c r="L113" s="72">
        <f t="shared" si="14"/>
        <v>720724</v>
      </c>
      <c r="M113" s="78">
        <f t="shared" si="15"/>
        <v>809635</v>
      </c>
    </row>
    <row r="114" spans="1:13" s="17" customFormat="1" ht="24" customHeight="1">
      <c r="A114" s="15" t="s">
        <v>285</v>
      </c>
      <c r="B114" s="35" t="s">
        <v>284</v>
      </c>
      <c r="C114" s="35" t="s">
        <v>91</v>
      </c>
      <c r="D114" s="32">
        <v>0</v>
      </c>
      <c r="E114" s="69">
        <v>0</v>
      </c>
      <c r="F114" s="72">
        <f t="shared" si="10"/>
        <v>0</v>
      </c>
      <c r="G114" s="85">
        <v>0</v>
      </c>
      <c r="H114" s="81">
        <v>0</v>
      </c>
      <c r="I114" s="81">
        <v>0</v>
      </c>
      <c r="J114" s="72">
        <f t="shared" si="11"/>
        <v>0</v>
      </c>
      <c r="K114" s="85">
        <v>0</v>
      </c>
      <c r="L114" s="72">
        <f t="shared" si="14"/>
        <v>0</v>
      </c>
      <c r="M114" s="78">
        <f t="shared" si="15"/>
        <v>0</v>
      </c>
    </row>
    <row r="115" spans="1:13" s="17" customFormat="1" ht="68.25" customHeight="1">
      <c r="A115" s="15" t="s">
        <v>101</v>
      </c>
      <c r="B115" s="35" t="s">
        <v>102</v>
      </c>
      <c r="C115" s="35" t="s">
        <v>91</v>
      </c>
      <c r="D115" s="69">
        <v>601124</v>
      </c>
      <c r="E115" s="69">
        <v>518920</v>
      </c>
      <c r="F115" s="72">
        <f t="shared" si="10"/>
        <v>-82204</v>
      </c>
      <c r="G115" s="85">
        <f t="shared" si="12"/>
        <v>86.32495125797672</v>
      </c>
      <c r="H115" s="81">
        <v>0</v>
      </c>
      <c r="I115" s="81">
        <v>0</v>
      </c>
      <c r="J115" s="72">
        <f t="shared" si="11"/>
        <v>0</v>
      </c>
      <c r="K115" s="85">
        <v>0</v>
      </c>
      <c r="L115" s="72">
        <f t="shared" si="14"/>
        <v>601124</v>
      </c>
      <c r="M115" s="78">
        <f t="shared" si="15"/>
        <v>518920</v>
      </c>
    </row>
    <row r="116" spans="1:13" s="17" customFormat="1" ht="31.5">
      <c r="A116" s="15" t="s">
        <v>103</v>
      </c>
      <c r="B116" s="35" t="s">
        <v>104</v>
      </c>
      <c r="C116" s="35" t="s">
        <v>91</v>
      </c>
      <c r="D116" s="69">
        <v>119600</v>
      </c>
      <c r="E116" s="69">
        <v>290715</v>
      </c>
      <c r="F116" s="72">
        <f t="shared" si="10"/>
        <v>171115</v>
      </c>
      <c r="G116" s="85">
        <f t="shared" si="12"/>
        <v>243.0727424749164</v>
      </c>
      <c r="H116" s="81">
        <v>0</v>
      </c>
      <c r="I116" s="81">
        <v>0</v>
      </c>
      <c r="J116" s="72">
        <f t="shared" si="11"/>
        <v>0</v>
      </c>
      <c r="K116" s="85">
        <v>0</v>
      </c>
      <c r="L116" s="72">
        <f t="shared" si="14"/>
        <v>119600</v>
      </c>
      <c r="M116" s="78">
        <f t="shared" si="15"/>
        <v>290715</v>
      </c>
    </row>
    <row r="117" spans="1:13" s="27" customFormat="1" ht="19.5" customHeight="1">
      <c r="A117" s="25" t="s">
        <v>105</v>
      </c>
      <c r="B117" s="33" t="s">
        <v>106</v>
      </c>
      <c r="C117" s="33" t="s">
        <v>91</v>
      </c>
      <c r="D117" s="22">
        <f>SUM(D118:D120)</f>
        <v>455299.74</v>
      </c>
      <c r="E117" s="68">
        <f>SUM(E118:E120)</f>
        <v>965175.8200000001</v>
      </c>
      <c r="F117" s="72">
        <f t="shared" si="10"/>
        <v>509876.0800000001</v>
      </c>
      <c r="G117" s="85">
        <f t="shared" si="12"/>
        <v>211.98690339686993</v>
      </c>
      <c r="H117" s="72">
        <f>SUM(H118:H120)</f>
        <v>1948</v>
      </c>
      <c r="I117" s="72">
        <f>SUM(I118:I120)</f>
        <v>130037.69</v>
      </c>
      <c r="J117" s="72">
        <f t="shared" si="11"/>
        <v>128089.69</v>
      </c>
      <c r="K117" s="85">
        <f>I117/H117*100</f>
        <v>6675.446098562628</v>
      </c>
      <c r="L117" s="72">
        <f t="shared" si="14"/>
        <v>457247.74</v>
      </c>
      <c r="M117" s="78">
        <f t="shared" si="15"/>
        <v>1095213.51</v>
      </c>
    </row>
    <row r="118" spans="1:13" s="17" customFormat="1" ht="22.5" customHeight="1">
      <c r="A118" s="15" t="s">
        <v>107</v>
      </c>
      <c r="B118" s="35" t="s">
        <v>108</v>
      </c>
      <c r="C118" s="35" t="s">
        <v>91</v>
      </c>
      <c r="D118" s="69">
        <v>157867.68000000002</v>
      </c>
      <c r="E118" s="69">
        <v>266619.58</v>
      </c>
      <c r="F118" s="72">
        <f t="shared" si="10"/>
        <v>108751.9</v>
      </c>
      <c r="G118" s="85">
        <f t="shared" si="12"/>
        <v>168.88800798238117</v>
      </c>
      <c r="H118" s="81">
        <v>0</v>
      </c>
      <c r="I118" s="81">
        <v>5544.69</v>
      </c>
      <c r="J118" s="72">
        <f t="shared" si="11"/>
        <v>5544.69</v>
      </c>
      <c r="K118" s="85">
        <v>0</v>
      </c>
      <c r="L118" s="72">
        <f t="shared" si="14"/>
        <v>157867.68000000002</v>
      </c>
      <c r="M118" s="78">
        <f t="shared" si="15"/>
        <v>272164.27</v>
      </c>
    </row>
    <row r="119" spans="1:13" s="17" customFormat="1" ht="36.75" customHeight="1">
      <c r="A119" s="15" t="s">
        <v>266</v>
      </c>
      <c r="B119" s="35" t="s">
        <v>265</v>
      </c>
      <c r="C119" s="35" t="s">
        <v>91</v>
      </c>
      <c r="D119" s="69">
        <v>295241.06</v>
      </c>
      <c r="E119" s="69">
        <v>665265.3</v>
      </c>
      <c r="F119" s="72">
        <f t="shared" si="10"/>
        <v>370024.24000000005</v>
      </c>
      <c r="G119" s="85">
        <f t="shared" si="12"/>
        <v>225.32953241666317</v>
      </c>
      <c r="H119" s="81">
        <v>1948</v>
      </c>
      <c r="I119" s="81">
        <v>124493</v>
      </c>
      <c r="J119" s="72">
        <f t="shared" si="11"/>
        <v>122545</v>
      </c>
      <c r="K119" s="85">
        <f>I119/H119*100</f>
        <v>6390.811088295688</v>
      </c>
      <c r="L119" s="72">
        <f t="shared" si="14"/>
        <v>297189.06</v>
      </c>
      <c r="M119" s="78">
        <f t="shared" si="15"/>
        <v>789758.3</v>
      </c>
    </row>
    <row r="120" spans="1:13" s="17" customFormat="1" ht="21" customHeight="1">
      <c r="A120" s="15" t="s">
        <v>109</v>
      </c>
      <c r="B120" s="35" t="s">
        <v>110</v>
      </c>
      <c r="C120" s="35" t="s">
        <v>91</v>
      </c>
      <c r="D120" s="69">
        <v>2191</v>
      </c>
      <c r="E120" s="69">
        <v>33290.94</v>
      </c>
      <c r="F120" s="72">
        <f t="shared" si="10"/>
        <v>31099.940000000002</v>
      </c>
      <c r="G120" s="85">
        <f t="shared" si="12"/>
        <v>1519.4404381560933</v>
      </c>
      <c r="H120" s="81"/>
      <c r="I120" s="81">
        <v>0</v>
      </c>
      <c r="J120" s="72">
        <f t="shared" si="11"/>
        <v>0</v>
      </c>
      <c r="K120" s="85">
        <v>0</v>
      </c>
      <c r="L120" s="72">
        <f t="shared" si="14"/>
        <v>2191</v>
      </c>
      <c r="M120" s="78">
        <f t="shared" si="15"/>
        <v>33290.94</v>
      </c>
    </row>
    <row r="121" spans="1:13" s="27" customFormat="1" ht="22.5" customHeight="1">
      <c r="A121" s="25" t="s">
        <v>111</v>
      </c>
      <c r="B121" s="33" t="s">
        <v>112</v>
      </c>
      <c r="C121" s="33" t="s">
        <v>91</v>
      </c>
      <c r="D121" s="22">
        <f>SUM(D122:D123)</f>
        <v>506514.46</v>
      </c>
      <c r="E121" s="68">
        <f>SUM(E122:E123)</f>
        <v>673228.3300000001</v>
      </c>
      <c r="F121" s="72">
        <f t="shared" si="10"/>
        <v>166713.87000000005</v>
      </c>
      <c r="G121" s="85">
        <f t="shared" si="12"/>
        <v>132.9139408971661</v>
      </c>
      <c r="H121" s="72">
        <f>SUM(H122:H123)</f>
        <v>0</v>
      </c>
      <c r="I121" s="72">
        <f>SUM(I122:I123)</f>
        <v>39200</v>
      </c>
      <c r="J121" s="72">
        <f t="shared" si="11"/>
        <v>39200</v>
      </c>
      <c r="K121" s="85">
        <v>0</v>
      </c>
      <c r="L121" s="72">
        <f t="shared" si="14"/>
        <v>506514.46</v>
      </c>
      <c r="M121" s="78">
        <f t="shared" si="15"/>
        <v>712428.3300000001</v>
      </c>
    </row>
    <row r="122" spans="1:13" s="17" customFormat="1" ht="21" customHeight="1">
      <c r="A122" s="15" t="s">
        <v>268</v>
      </c>
      <c r="B122" s="35" t="s">
        <v>267</v>
      </c>
      <c r="C122" s="35" t="s">
        <v>91</v>
      </c>
      <c r="D122" s="69">
        <v>377535.46</v>
      </c>
      <c r="E122" s="69">
        <v>465874.89</v>
      </c>
      <c r="F122" s="72">
        <f t="shared" si="10"/>
        <v>88339.43</v>
      </c>
      <c r="G122" s="85">
        <f t="shared" si="12"/>
        <v>123.39897555583255</v>
      </c>
      <c r="H122" s="81">
        <v>0</v>
      </c>
      <c r="I122" s="81">
        <v>39200</v>
      </c>
      <c r="J122" s="72">
        <f t="shared" si="11"/>
        <v>39200</v>
      </c>
      <c r="K122" s="85">
        <v>0</v>
      </c>
      <c r="L122" s="72">
        <f t="shared" si="14"/>
        <v>377535.46</v>
      </c>
      <c r="M122" s="78">
        <f t="shared" si="15"/>
        <v>505074.89</v>
      </c>
    </row>
    <row r="123" spans="1:13" s="17" customFormat="1" ht="52.5" customHeight="1">
      <c r="A123" s="15" t="s">
        <v>355</v>
      </c>
      <c r="B123" s="35" t="s">
        <v>113</v>
      </c>
      <c r="C123" s="35" t="s">
        <v>91</v>
      </c>
      <c r="D123" s="69">
        <v>128979</v>
      </c>
      <c r="E123" s="69">
        <v>207353.44</v>
      </c>
      <c r="F123" s="72">
        <f t="shared" si="10"/>
        <v>78374.44</v>
      </c>
      <c r="G123" s="85">
        <f t="shared" si="12"/>
        <v>160.7652718659627</v>
      </c>
      <c r="H123" s="81">
        <v>0</v>
      </c>
      <c r="I123" s="81">
        <v>0</v>
      </c>
      <c r="J123" s="72">
        <f t="shared" si="11"/>
        <v>0</v>
      </c>
      <c r="K123" s="85">
        <v>0</v>
      </c>
      <c r="L123" s="72">
        <f t="shared" si="14"/>
        <v>128979</v>
      </c>
      <c r="M123" s="78">
        <f t="shared" si="15"/>
        <v>207353.44</v>
      </c>
    </row>
    <row r="124" spans="1:13" s="27" customFormat="1" ht="22.5" customHeight="1">
      <c r="A124" s="25" t="s">
        <v>114</v>
      </c>
      <c r="B124" s="33" t="s">
        <v>115</v>
      </c>
      <c r="C124" s="33" t="s">
        <v>91</v>
      </c>
      <c r="D124" s="22">
        <f>SUM(D130:D133)</f>
        <v>1400608.6800000002</v>
      </c>
      <c r="E124" s="68">
        <f>SUM(E130:E133)</f>
        <v>4141314.44</v>
      </c>
      <c r="F124" s="72">
        <f t="shared" si="10"/>
        <v>2740705.76</v>
      </c>
      <c r="G124" s="85">
        <f t="shared" si="12"/>
        <v>295.6796212343907</v>
      </c>
      <c r="H124" s="72">
        <f>SUM(H130:H133)</f>
        <v>922065.7899999999</v>
      </c>
      <c r="I124" s="72">
        <f>SUM(I130:I133)</f>
        <v>5558291.98</v>
      </c>
      <c r="J124" s="72">
        <f t="shared" si="11"/>
        <v>4636226.19</v>
      </c>
      <c r="K124" s="85">
        <f aca="true" t="shared" si="16" ref="K124:K131">I124/H124*100</f>
        <v>602.8086108692961</v>
      </c>
      <c r="L124" s="72">
        <f t="shared" si="14"/>
        <v>2322674.47</v>
      </c>
      <c r="M124" s="78">
        <f t="shared" si="15"/>
        <v>9699606.42</v>
      </c>
    </row>
    <row r="125" spans="1:13" s="17" customFormat="1" ht="31.5" hidden="1">
      <c r="A125" s="15" t="s">
        <v>357</v>
      </c>
      <c r="B125" s="35" t="s">
        <v>356</v>
      </c>
      <c r="C125" s="35" t="s">
        <v>91</v>
      </c>
      <c r="D125" s="32"/>
      <c r="E125" s="69"/>
      <c r="F125" s="72">
        <f t="shared" si="10"/>
        <v>0</v>
      </c>
      <c r="G125" s="85" t="e">
        <f t="shared" si="12"/>
        <v>#DIV/0!</v>
      </c>
      <c r="H125" s="81"/>
      <c r="I125" s="81"/>
      <c r="J125" s="72">
        <f t="shared" si="11"/>
        <v>0</v>
      </c>
      <c r="K125" s="85" t="e">
        <f t="shared" si="16"/>
        <v>#DIV/0!</v>
      </c>
      <c r="L125" s="72">
        <f t="shared" si="14"/>
        <v>0</v>
      </c>
      <c r="M125" s="78">
        <f t="shared" si="15"/>
        <v>0</v>
      </c>
    </row>
    <row r="126" spans="1:13" s="17" customFormat="1" ht="15.75" hidden="1">
      <c r="A126" s="15" t="s">
        <v>339</v>
      </c>
      <c r="B126" s="35" t="s">
        <v>356</v>
      </c>
      <c r="C126" s="35" t="s">
        <v>338</v>
      </c>
      <c r="D126" s="32"/>
      <c r="E126" s="69"/>
      <c r="F126" s="72">
        <f t="shared" si="10"/>
        <v>0</v>
      </c>
      <c r="G126" s="85" t="e">
        <f t="shared" si="12"/>
        <v>#DIV/0!</v>
      </c>
      <c r="H126" s="81"/>
      <c r="I126" s="81"/>
      <c r="J126" s="72">
        <f t="shared" si="11"/>
        <v>0</v>
      </c>
      <c r="K126" s="85" t="e">
        <f t="shared" si="16"/>
        <v>#DIV/0!</v>
      </c>
      <c r="L126" s="72">
        <f t="shared" si="14"/>
        <v>0</v>
      </c>
      <c r="M126" s="78">
        <f t="shared" si="15"/>
        <v>0</v>
      </c>
    </row>
    <row r="127" spans="1:13" s="17" customFormat="1" ht="15.75" hidden="1">
      <c r="A127" s="15" t="s">
        <v>342</v>
      </c>
      <c r="B127" s="35" t="s">
        <v>356</v>
      </c>
      <c r="C127" s="35" t="s">
        <v>341</v>
      </c>
      <c r="D127" s="32"/>
      <c r="E127" s="69"/>
      <c r="F127" s="72">
        <f t="shared" si="10"/>
        <v>0</v>
      </c>
      <c r="G127" s="85" t="e">
        <f t="shared" si="12"/>
        <v>#DIV/0!</v>
      </c>
      <c r="H127" s="81"/>
      <c r="I127" s="81"/>
      <c r="J127" s="72">
        <f t="shared" si="11"/>
        <v>0</v>
      </c>
      <c r="K127" s="85" t="e">
        <f t="shared" si="16"/>
        <v>#DIV/0!</v>
      </c>
      <c r="L127" s="72">
        <f t="shared" si="14"/>
        <v>0</v>
      </c>
      <c r="M127" s="78">
        <f t="shared" si="15"/>
        <v>0</v>
      </c>
    </row>
    <row r="128" spans="1:13" s="17" customFormat="1" ht="15.75" hidden="1">
      <c r="A128" s="15" t="s">
        <v>344</v>
      </c>
      <c r="B128" s="35" t="s">
        <v>356</v>
      </c>
      <c r="C128" s="35" t="s">
        <v>343</v>
      </c>
      <c r="D128" s="32"/>
      <c r="E128" s="69"/>
      <c r="F128" s="72">
        <f t="shared" si="10"/>
        <v>0</v>
      </c>
      <c r="G128" s="85" t="e">
        <f t="shared" si="12"/>
        <v>#DIV/0!</v>
      </c>
      <c r="H128" s="81"/>
      <c r="I128" s="81"/>
      <c r="J128" s="72">
        <f t="shared" si="11"/>
        <v>0</v>
      </c>
      <c r="K128" s="85" t="e">
        <f t="shared" si="16"/>
        <v>#DIV/0!</v>
      </c>
      <c r="L128" s="72">
        <f t="shared" si="14"/>
        <v>0</v>
      </c>
      <c r="M128" s="78">
        <f t="shared" si="15"/>
        <v>0</v>
      </c>
    </row>
    <row r="129" spans="1:13" s="17" customFormat="1" ht="15.75" hidden="1">
      <c r="A129" s="15" t="s">
        <v>346</v>
      </c>
      <c r="B129" s="35" t="s">
        <v>356</v>
      </c>
      <c r="C129" s="35" t="s">
        <v>345</v>
      </c>
      <c r="D129" s="32"/>
      <c r="E129" s="69"/>
      <c r="F129" s="72">
        <f t="shared" si="10"/>
        <v>0</v>
      </c>
      <c r="G129" s="85" t="e">
        <f t="shared" si="12"/>
        <v>#DIV/0!</v>
      </c>
      <c r="H129" s="81"/>
      <c r="I129" s="81"/>
      <c r="J129" s="72">
        <f t="shared" si="11"/>
        <v>0</v>
      </c>
      <c r="K129" s="85" t="e">
        <f t="shared" si="16"/>
        <v>#DIV/0!</v>
      </c>
      <c r="L129" s="72">
        <f t="shared" si="14"/>
        <v>0</v>
      </c>
      <c r="M129" s="78">
        <f t="shared" si="15"/>
        <v>0</v>
      </c>
    </row>
    <row r="130" spans="1:13" s="17" customFormat="1" ht="31.5">
      <c r="A130" s="15" t="s">
        <v>279</v>
      </c>
      <c r="B130" s="35" t="s">
        <v>278</v>
      </c>
      <c r="C130" s="35" t="s">
        <v>91</v>
      </c>
      <c r="D130" s="32">
        <v>0</v>
      </c>
      <c r="E130" s="69">
        <v>109626.78</v>
      </c>
      <c r="F130" s="72">
        <f t="shared" si="10"/>
        <v>109626.78</v>
      </c>
      <c r="G130" s="85">
        <v>0</v>
      </c>
      <c r="H130" s="81">
        <v>5797.2</v>
      </c>
      <c r="I130" s="81">
        <v>164872.69</v>
      </c>
      <c r="J130" s="72">
        <f t="shared" si="11"/>
        <v>159075.49</v>
      </c>
      <c r="K130" s="85">
        <f t="shared" si="16"/>
        <v>2844.0055544055754</v>
      </c>
      <c r="L130" s="72">
        <f t="shared" si="14"/>
        <v>5797.2</v>
      </c>
      <c r="M130" s="78">
        <f t="shared" si="15"/>
        <v>274499.47</v>
      </c>
    </row>
    <row r="131" spans="1:13" s="17" customFormat="1" ht="18.75" customHeight="1">
      <c r="A131" s="15" t="s">
        <v>116</v>
      </c>
      <c r="B131" s="35" t="s">
        <v>117</v>
      </c>
      <c r="C131" s="35" t="s">
        <v>91</v>
      </c>
      <c r="D131" s="32">
        <v>1380608.6800000002</v>
      </c>
      <c r="E131" s="69">
        <v>3991687.66</v>
      </c>
      <c r="F131" s="72">
        <f t="shared" si="10"/>
        <v>2611078.98</v>
      </c>
      <c r="G131" s="85">
        <f t="shared" si="12"/>
        <v>289.12520381952106</v>
      </c>
      <c r="H131" s="81">
        <v>916268.59</v>
      </c>
      <c r="I131" s="81">
        <v>5393419.29</v>
      </c>
      <c r="J131" s="72">
        <f t="shared" si="11"/>
        <v>4477150.7</v>
      </c>
      <c r="K131" s="85">
        <f t="shared" si="16"/>
        <v>588.6286345360808</v>
      </c>
      <c r="L131" s="72">
        <f t="shared" si="14"/>
        <v>2296877.27</v>
      </c>
      <c r="M131" s="78">
        <f t="shared" si="15"/>
        <v>9385106.95</v>
      </c>
    </row>
    <row r="132" spans="1:13" s="17" customFormat="1" ht="69" customHeight="1">
      <c r="A132" s="15" t="s">
        <v>359</v>
      </c>
      <c r="B132" s="37" t="s">
        <v>358</v>
      </c>
      <c r="C132" s="37" t="s">
        <v>91</v>
      </c>
      <c r="D132" s="32">
        <v>0</v>
      </c>
      <c r="E132" s="69">
        <v>0</v>
      </c>
      <c r="F132" s="72">
        <f t="shared" si="10"/>
        <v>0</v>
      </c>
      <c r="G132" s="85">
        <v>0</v>
      </c>
      <c r="H132" s="81">
        <v>0</v>
      </c>
      <c r="I132" s="81">
        <v>0</v>
      </c>
      <c r="J132" s="72">
        <f t="shared" si="11"/>
        <v>0</v>
      </c>
      <c r="K132" s="85">
        <v>0</v>
      </c>
      <c r="L132" s="72">
        <f t="shared" si="14"/>
        <v>0</v>
      </c>
      <c r="M132" s="78">
        <f t="shared" si="15"/>
        <v>0</v>
      </c>
    </row>
    <row r="133" spans="1:13" s="17" customFormat="1" ht="66.75" customHeight="1">
      <c r="A133" s="15" t="s">
        <v>360</v>
      </c>
      <c r="B133" s="35" t="s">
        <v>269</v>
      </c>
      <c r="C133" s="35" t="s">
        <v>91</v>
      </c>
      <c r="D133" s="32">
        <v>20000</v>
      </c>
      <c r="E133" s="69">
        <v>40000</v>
      </c>
      <c r="F133" s="72">
        <f t="shared" si="10"/>
        <v>20000</v>
      </c>
      <c r="G133" s="85">
        <f t="shared" si="12"/>
        <v>200</v>
      </c>
      <c r="H133" s="81">
        <v>0</v>
      </c>
      <c r="I133" s="81">
        <v>0</v>
      </c>
      <c r="J133" s="72">
        <f t="shared" si="11"/>
        <v>0</v>
      </c>
      <c r="K133" s="85">
        <v>0</v>
      </c>
      <c r="L133" s="72">
        <f t="shared" si="14"/>
        <v>20000</v>
      </c>
      <c r="M133" s="78">
        <f t="shared" si="15"/>
        <v>40000</v>
      </c>
    </row>
    <row r="134" spans="1:13" s="27" customFormat="1" ht="24.75" customHeight="1">
      <c r="A134" s="25" t="s">
        <v>118</v>
      </c>
      <c r="B134" s="33" t="s">
        <v>119</v>
      </c>
      <c r="C134" s="33" t="s">
        <v>91</v>
      </c>
      <c r="D134" s="22">
        <f>D135+D138+D151+D154</f>
        <v>1551134.6600000001</v>
      </c>
      <c r="E134" s="68">
        <f>E135+E138+E151+E154</f>
        <v>4501455.49</v>
      </c>
      <c r="F134" s="72">
        <f t="shared" si="10"/>
        <v>2950320.83</v>
      </c>
      <c r="G134" s="85">
        <f t="shared" si="12"/>
        <v>290.2040426328943</v>
      </c>
      <c r="H134" s="72">
        <f>H135+H138+H151+H154</f>
        <v>1759608.35</v>
      </c>
      <c r="I134" s="72">
        <f>I135+I138+I151+I154</f>
        <v>5905959.27</v>
      </c>
      <c r="J134" s="72">
        <f t="shared" si="11"/>
        <v>4146350.9199999995</v>
      </c>
      <c r="K134" s="85">
        <f>I134/H134*100</f>
        <v>335.6405571728504</v>
      </c>
      <c r="L134" s="72">
        <f t="shared" si="14"/>
        <v>3310743.0100000002</v>
      </c>
      <c r="M134" s="78">
        <f t="shared" si="15"/>
        <v>10407414.76</v>
      </c>
    </row>
    <row r="135" spans="1:13" s="27" customFormat="1" ht="31.5">
      <c r="A135" s="25" t="s">
        <v>120</v>
      </c>
      <c r="B135" s="33" t="s">
        <v>121</v>
      </c>
      <c r="C135" s="33" t="s">
        <v>91</v>
      </c>
      <c r="D135" s="22">
        <f>SUM(D136:D137)</f>
        <v>32563</v>
      </c>
      <c r="E135" s="68">
        <f>SUM(E136:E137)</f>
        <v>139616.7</v>
      </c>
      <c r="F135" s="72">
        <f t="shared" si="10"/>
        <v>107053.70000000001</v>
      </c>
      <c r="G135" s="85">
        <f t="shared" si="12"/>
        <v>428.758713877714</v>
      </c>
      <c r="H135" s="72">
        <f>SUM(H136:H137)</f>
        <v>0</v>
      </c>
      <c r="I135" s="72">
        <f>SUM(I136:I137)</f>
        <v>0</v>
      </c>
      <c r="J135" s="72">
        <f t="shared" si="11"/>
        <v>0</v>
      </c>
      <c r="K135" s="85">
        <v>0</v>
      </c>
      <c r="L135" s="72">
        <f aca="true" t="shared" si="17" ref="L135:L166">D135+H135</f>
        <v>32563</v>
      </c>
      <c r="M135" s="78">
        <f aca="true" t="shared" si="18" ref="M135:M166">E135+I135</f>
        <v>139616.7</v>
      </c>
    </row>
    <row r="136" spans="1:13" s="17" customFormat="1" ht="21" customHeight="1">
      <c r="A136" s="15" t="s">
        <v>122</v>
      </c>
      <c r="B136" s="35" t="s">
        <v>123</v>
      </c>
      <c r="C136" s="35" t="s">
        <v>91</v>
      </c>
      <c r="D136" s="32">
        <v>0</v>
      </c>
      <c r="E136" s="69">
        <v>43500</v>
      </c>
      <c r="F136" s="72">
        <f t="shared" si="10"/>
        <v>43500</v>
      </c>
      <c r="G136" s="85">
        <v>0</v>
      </c>
      <c r="H136" s="81">
        <v>0</v>
      </c>
      <c r="I136" s="81">
        <v>0</v>
      </c>
      <c r="J136" s="72">
        <f t="shared" si="11"/>
        <v>0</v>
      </c>
      <c r="K136" s="85">
        <v>0</v>
      </c>
      <c r="L136" s="72">
        <f t="shared" si="17"/>
        <v>0</v>
      </c>
      <c r="M136" s="78">
        <f t="shared" si="18"/>
        <v>43500</v>
      </c>
    </row>
    <row r="137" spans="1:13" s="17" customFormat="1" ht="21" customHeight="1">
      <c r="A137" s="15" t="s">
        <v>361</v>
      </c>
      <c r="B137" s="35" t="s">
        <v>270</v>
      </c>
      <c r="C137" s="35" t="s">
        <v>91</v>
      </c>
      <c r="D137" s="32">
        <v>32563</v>
      </c>
      <c r="E137" s="69">
        <v>96116.7</v>
      </c>
      <c r="F137" s="72">
        <f t="shared" si="10"/>
        <v>63553.7</v>
      </c>
      <c r="G137" s="85">
        <f t="shared" si="12"/>
        <v>295.1715136811719</v>
      </c>
      <c r="H137" s="81">
        <v>0</v>
      </c>
      <c r="I137" s="81">
        <v>0</v>
      </c>
      <c r="J137" s="72">
        <f t="shared" si="11"/>
        <v>0</v>
      </c>
      <c r="K137" s="85">
        <v>0</v>
      </c>
      <c r="L137" s="72">
        <f t="shared" si="17"/>
        <v>32563</v>
      </c>
      <c r="M137" s="78">
        <f t="shared" si="18"/>
        <v>96116.7</v>
      </c>
    </row>
    <row r="138" spans="1:13" s="27" customFormat="1" ht="22.5" customHeight="1">
      <c r="A138" s="25" t="s">
        <v>124</v>
      </c>
      <c r="B138" s="33" t="s">
        <v>125</v>
      </c>
      <c r="C138" s="33" t="s">
        <v>91</v>
      </c>
      <c r="D138" s="22">
        <f>SUM(D139:D142)</f>
        <v>137078.89</v>
      </c>
      <c r="E138" s="68">
        <f>SUM(E139:E142)</f>
        <v>691513.78</v>
      </c>
      <c r="F138" s="72">
        <f t="shared" si="10"/>
        <v>554434.89</v>
      </c>
      <c r="G138" s="85">
        <f t="shared" si="12"/>
        <v>504.46409363250604</v>
      </c>
      <c r="H138" s="72">
        <f>SUM(H139:H142)</f>
        <v>564011.77</v>
      </c>
      <c r="I138" s="72">
        <f>SUM(I139:I142)</f>
        <v>2253812.1</v>
      </c>
      <c r="J138" s="72">
        <f t="shared" si="11"/>
        <v>1689800.33</v>
      </c>
      <c r="K138" s="85">
        <f>I138/H138*100</f>
        <v>399.60373521992284</v>
      </c>
      <c r="L138" s="72">
        <f t="shared" si="17"/>
        <v>701090.66</v>
      </c>
      <c r="M138" s="78">
        <f t="shared" si="18"/>
        <v>2945325.88</v>
      </c>
    </row>
    <row r="139" spans="1:13" s="17" customFormat="1" ht="21.75" customHeight="1">
      <c r="A139" s="15" t="s">
        <v>362</v>
      </c>
      <c r="B139" s="37" t="s">
        <v>126</v>
      </c>
      <c r="C139" s="37" t="s">
        <v>91</v>
      </c>
      <c r="D139" s="32">
        <v>0</v>
      </c>
      <c r="E139" s="69">
        <v>0</v>
      </c>
      <c r="F139" s="72">
        <f aca="true" t="shared" si="19" ref="F139:F184">E139-D139</f>
        <v>0</v>
      </c>
      <c r="G139" s="85">
        <v>0</v>
      </c>
      <c r="H139" s="81">
        <v>0</v>
      </c>
      <c r="I139" s="81">
        <v>0</v>
      </c>
      <c r="J139" s="72">
        <f aca="true" t="shared" si="20" ref="J139:J184">I139-H139</f>
        <v>0</v>
      </c>
      <c r="K139" s="85">
        <v>0</v>
      </c>
      <c r="L139" s="72">
        <f t="shared" si="17"/>
        <v>0</v>
      </c>
      <c r="M139" s="78">
        <f t="shared" si="18"/>
        <v>0</v>
      </c>
    </row>
    <row r="140" spans="1:13" s="17" customFormat="1" ht="31.5">
      <c r="A140" s="15" t="s">
        <v>281</v>
      </c>
      <c r="B140" s="37" t="s">
        <v>280</v>
      </c>
      <c r="C140" s="37" t="s">
        <v>91</v>
      </c>
      <c r="D140" s="32">
        <v>0</v>
      </c>
      <c r="E140" s="69">
        <v>0</v>
      </c>
      <c r="F140" s="72">
        <f t="shared" si="19"/>
        <v>0</v>
      </c>
      <c r="G140" s="85">
        <v>0</v>
      </c>
      <c r="H140" s="81">
        <v>140500</v>
      </c>
      <c r="I140" s="81">
        <v>1444000</v>
      </c>
      <c r="J140" s="72">
        <f t="shared" si="20"/>
        <v>1303500</v>
      </c>
      <c r="K140" s="85">
        <f aca="true" t="shared" si="21" ref="K140:K184">I140/H140*100</f>
        <v>1027.7580071174377</v>
      </c>
      <c r="L140" s="72">
        <f t="shared" si="17"/>
        <v>140500</v>
      </c>
      <c r="M140" s="78">
        <f t="shared" si="18"/>
        <v>1444000</v>
      </c>
    </row>
    <row r="141" spans="1:13" s="17" customFormat="1" ht="47.25">
      <c r="A141" s="15" t="s">
        <v>363</v>
      </c>
      <c r="B141" s="37" t="s">
        <v>272</v>
      </c>
      <c r="C141" s="37" t="s">
        <v>91</v>
      </c>
      <c r="D141" s="32">
        <v>0</v>
      </c>
      <c r="E141" s="69">
        <v>0</v>
      </c>
      <c r="F141" s="72">
        <f t="shared" si="19"/>
        <v>0</v>
      </c>
      <c r="G141" s="85">
        <v>0</v>
      </c>
      <c r="H141" s="81">
        <v>423511.77</v>
      </c>
      <c r="I141" s="81">
        <v>0</v>
      </c>
      <c r="J141" s="72">
        <f t="shared" si="20"/>
        <v>-423511.77</v>
      </c>
      <c r="K141" s="85">
        <f t="shared" si="21"/>
        <v>0</v>
      </c>
      <c r="L141" s="72">
        <f t="shared" si="17"/>
        <v>423511.77</v>
      </c>
      <c r="M141" s="78">
        <f t="shared" si="18"/>
        <v>0</v>
      </c>
    </row>
    <row r="142" spans="1:13" s="17" customFormat="1" ht="31.5">
      <c r="A142" s="15" t="s">
        <v>273</v>
      </c>
      <c r="B142" s="35" t="s">
        <v>271</v>
      </c>
      <c r="C142" s="35" t="s">
        <v>91</v>
      </c>
      <c r="D142" s="32">
        <v>137078.89</v>
      </c>
      <c r="E142" s="69">
        <v>691513.78</v>
      </c>
      <c r="F142" s="72">
        <f t="shared" si="19"/>
        <v>554434.89</v>
      </c>
      <c r="G142" s="85">
        <f aca="true" t="shared" si="22" ref="G142:G184">E142/D142*100</f>
        <v>504.46409363250604</v>
      </c>
      <c r="H142" s="81">
        <v>0</v>
      </c>
      <c r="I142" s="81">
        <v>809812.1</v>
      </c>
      <c r="J142" s="72">
        <f t="shared" si="20"/>
        <v>809812.1</v>
      </c>
      <c r="K142" s="85">
        <v>0</v>
      </c>
      <c r="L142" s="72">
        <f t="shared" si="17"/>
        <v>137078.89</v>
      </c>
      <c r="M142" s="78">
        <f t="shared" si="18"/>
        <v>1501325.88</v>
      </c>
    </row>
    <row r="143" spans="1:13" s="17" customFormat="1" ht="31.5" hidden="1">
      <c r="A143" s="15" t="s">
        <v>127</v>
      </c>
      <c r="B143" s="35" t="s">
        <v>128</v>
      </c>
      <c r="C143" s="35" t="s">
        <v>91</v>
      </c>
      <c r="D143" s="32"/>
      <c r="E143" s="69"/>
      <c r="F143" s="72">
        <f t="shared" si="19"/>
        <v>0</v>
      </c>
      <c r="G143" s="85" t="e">
        <f t="shared" si="22"/>
        <v>#DIV/0!</v>
      </c>
      <c r="H143" s="81"/>
      <c r="I143" s="81"/>
      <c r="J143" s="72">
        <f t="shared" si="20"/>
        <v>0</v>
      </c>
      <c r="K143" s="85" t="e">
        <f t="shared" si="21"/>
        <v>#DIV/0!</v>
      </c>
      <c r="L143" s="72">
        <f t="shared" si="17"/>
        <v>0</v>
      </c>
      <c r="M143" s="78">
        <f t="shared" si="18"/>
        <v>0</v>
      </c>
    </row>
    <row r="144" spans="1:13" s="17" customFormat="1" ht="15.75" hidden="1">
      <c r="A144" s="15" t="s">
        <v>339</v>
      </c>
      <c r="B144" s="35" t="s">
        <v>128</v>
      </c>
      <c r="C144" s="35" t="s">
        <v>338</v>
      </c>
      <c r="D144" s="32"/>
      <c r="E144" s="69"/>
      <c r="F144" s="72">
        <f t="shared" si="19"/>
        <v>0</v>
      </c>
      <c r="G144" s="85" t="e">
        <f t="shared" si="22"/>
        <v>#DIV/0!</v>
      </c>
      <c r="H144" s="81"/>
      <c r="I144" s="81"/>
      <c r="J144" s="72">
        <f t="shared" si="20"/>
        <v>0</v>
      </c>
      <c r="K144" s="85" t="e">
        <f t="shared" si="21"/>
        <v>#DIV/0!</v>
      </c>
      <c r="L144" s="72">
        <f t="shared" si="17"/>
        <v>0</v>
      </c>
      <c r="M144" s="78">
        <f t="shared" si="18"/>
        <v>0</v>
      </c>
    </row>
    <row r="145" spans="1:13" s="17" customFormat="1" ht="15.75" hidden="1">
      <c r="A145" s="15" t="s">
        <v>342</v>
      </c>
      <c r="B145" s="35" t="s">
        <v>128</v>
      </c>
      <c r="C145" s="35" t="s">
        <v>341</v>
      </c>
      <c r="D145" s="32"/>
      <c r="E145" s="69"/>
      <c r="F145" s="72">
        <f t="shared" si="19"/>
        <v>0</v>
      </c>
      <c r="G145" s="85" t="e">
        <f t="shared" si="22"/>
        <v>#DIV/0!</v>
      </c>
      <c r="H145" s="81"/>
      <c r="I145" s="81"/>
      <c r="J145" s="72">
        <f t="shared" si="20"/>
        <v>0</v>
      </c>
      <c r="K145" s="85" t="e">
        <f t="shared" si="21"/>
        <v>#DIV/0!</v>
      </c>
      <c r="L145" s="72">
        <f t="shared" si="17"/>
        <v>0</v>
      </c>
      <c r="M145" s="78">
        <f t="shared" si="18"/>
        <v>0</v>
      </c>
    </row>
    <row r="146" spans="1:13" s="17" customFormat="1" ht="15.75" hidden="1">
      <c r="A146" s="15" t="s">
        <v>346</v>
      </c>
      <c r="B146" s="35" t="s">
        <v>128</v>
      </c>
      <c r="C146" s="35" t="s">
        <v>345</v>
      </c>
      <c r="D146" s="32"/>
      <c r="E146" s="69"/>
      <c r="F146" s="72">
        <f t="shared" si="19"/>
        <v>0</v>
      </c>
      <c r="G146" s="85" t="e">
        <f t="shared" si="22"/>
        <v>#DIV/0!</v>
      </c>
      <c r="H146" s="81"/>
      <c r="I146" s="81"/>
      <c r="J146" s="72">
        <f t="shared" si="20"/>
        <v>0</v>
      </c>
      <c r="K146" s="85" t="e">
        <f t="shared" si="21"/>
        <v>#DIV/0!</v>
      </c>
      <c r="L146" s="72">
        <f t="shared" si="17"/>
        <v>0</v>
      </c>
      <c r="M146" s="78">
        <f t="shared" si="18"/>
        <v>0</v>
      </c>
    </row>
    <row r="147" spans="1:13" s="17" customFormat="1" ht="31.5" hidden="1">
      <c r="A147" s="15" t="s">
        <v>365</v>
      </c>
      <c r="B147" s="35" t="s">
        <v>364</v>
      </c>
      <c r="C147" s="35" t="s">
        <v>91</v>
      </c>
      <c r="D147" s="32"/>
      <c r="E147" s="69"/>
      <c r="F147" s="72">
        <f t="shared" si="19"/>
        <v>0</v>
      </c>
      <c r="G147" s="85" t="e">
        <f t="shared" si="22"/>
        <v>#DIV/0!</v>
      </c>
      <c r="H147" s="81"/>
      <c r="I147" s="81"/>
      <c r="J147" s="72">
        <f t="shared" si="20"/>
        <v>0</v>
      </c>
      <c r="K147" s="85" t="e">
        <f t="shared" si="21"/>
        <v>#DIV/0!</v>
      </c>
      <c r="L147" s="72">
        <f t="shared" si="17"/>
        <v>0</v>
      </c>
      <c r="M147" s="78">
        <f t="shared" si="18"/>
        <v>0</v>
      </c>
    </row>
    <row r="148" spans="1:13" s="17" customFormat="1" ht="15.75" hidden="1">
      <c r="A148" s="15" t="s">
        <v>339</v>
      </c>
      <c r="B148" s="35" t="s">
        <v>364</v>
      </c>
      <c r="C148" s="35" t="s">
        <v>338</v>
      </c>
      <c r="D148" s="32"/>
      <c r="E148" s="69"/>
      <c r="F148" s="72">
        <f t="shared" si="19"/>
        <v>0</v>
      </c>
      <c r="G148" s="85" t="e">
        <f t="shared" si="22"/>
        <v>#DIV/0!</v>
      </c>
      <c r="H148" s="81"/>
      <c r="I148" s="81"/>
      <c r="J148" s="72">
        <f t="shared" si="20"/>
        <v>0</v>
      </c>
      <c r="K148" s="85" t="e">
        <f t="shared" si="21"/>
        <v>#DIV/0!</v>
      </c>
      <c r="L148" s="72">
        <f t="shared" si="17"/>
        <v>0</v>
      </c>
      <c r="M148" s="78">
        <f t="shared" si="18"/>
        <v>0</v>
      </c>
    </row>
    <row r="149" spans="1:13" s="17" customFormat="1" ht="15.75" hidden="1">
      <c r="A149" s="15" t="s">
        <v>342</v>
      </c>
      <c r="B149" s="35" t="s">
        <v>364</v>
      </c>
      <c r="C149" s="35" t="s">
        <v>341</v>
      </c>
      <c r="D149" s="32"/>
      <c r="E149" s="69"/>
      <c r="F149" s="72">
        <f t="shared" si="19"/>
        <v>0</v>
      </c>
      <c r="G149" s="85" t="e">
        <f t="shared" si="22"/>
        <v>#DIV/0!</v>
      </c>
      <c r="H149" s="81"/>
      <c r="I149" s="81"/>
      <c r="J149" s="72">
        <f t="shared" si="20"/>
        <v>0</v>
      </c>
      <c r="K149" s="85" t="e">
        <f t="shared" si="21"/>
        <v>#DIV/0!</v>
      </c>
      <c r="L149" s="72">
        <f t="shared" si="17"/>
        <v>0</v>
      </c>
      <c r="M149" s="78">
        <f t="shared" si="18"/>
        <v>0</v>
      </c>
    </row>
    <row r="150" spans="1:13" s="17" customFormat="1" ht="15.75" hidden="1">
      <c r="A150" s="15" t="s">
        <v>346</v>
      </c>
      <c r="B150" s="35" t="s">
        <v>364</v>
      </c>
      <c r="C150" s="35" t="s">
        <v>345</v>
      </c>
      <c r="D150" s="32"/>
      <c r="E150" s="69"/>
      <c r="F150" s="72">
        <f t="shared" si="19"/>
        <v>0</v>
      </c>
      <c r="G150" s="85" t="e">
        <f t="shared" si="22"/>
        <v>#DIV/0!</v>
      </c>
      <c r="H150" s="81"/>
      <c r="I150" s="81"/>
      <c r="J150" s="72">
        <f t="shared" si="20"/>
        <v>0</v>
      </c>
      <c r="K150" s="85" t="e">
        <f t="shared" si="21"/>
        <v>#DIV/0!</v>
      </c>
      <c r="L150" s="72">
        <f t="shared" si="17"/>
        <v>0</v>
      </c>
      <c r="M150" s="78">
        <f t="shared" si="18"/>
        <v>0</v>
      </c>
    </row>
    <row r="151" spans="1:13" s="27" customFormat="1" ht="31.5">
      <c r="A151" s="25" t="s">
        <v>127</v>
      </c>
      <c r="B151" s="33" t="s">
        <v>128</v>
      </c>
      <c r="C151" s="33" t="s">
        <v>91</v>
      </c>
      <c r="D151" s="22">
        <f>SUM(D152:D153)</f>
        <v>1381492.77</v>
      </c>
      <c r="E151" s="68">
        <f>SUM(E152:E153)</f>
        <v>1801533.2</v>
      </c>
      <c r="F151" s="72">
        <f t="shared" si="19"/>
        <v>420040.42999999993</v>
      </c>
      <c r="G151" s="85">
        <f t="shared" si="22"/>
        <v>130.40482289313752</v>
      </c>
      <c r="H151" s="72">
        <f>SUM(H152:H153)</f>
        <v>1195596.58</v>
      </c>
      <c r="I151" s="72">
        <f>SUM(I152:I153)</f>
        <v>2123197.17</v>
      </c>
      <c r="J151" s="72">
        <f t="shared" si="20"/>
        <v>927600.5899999999</v>
      </c>
      <c r="K151" s="85">
        <f t="shared" si="21"/>
        <v>177.58474769139937</v>
      </c>
      <c r="L151" s="72">
        <f t="shared" si="17"/>
        <v>2577089.35</v>
      </c>
      <c r="M151" s="78">
        <f t="shared" si="18"/>
        <v>3924730.37</v>
      </c>
    </row>
    <row r="152" spans="1:13" s="17" customFormat="1" ht="49.5" customHeight="1">
      <c r="A152" s="15" t="s">
        <v>129</v>
      </c>
      <c r="B152" s="35" t="s">
        <v>130</v>
      </c>
      <c r="C152" s="35" t="s">
        <v>91</v>
      </c>
      <c r="D152" s="86">
        <v>1381492.77</v>
      </c>
      <c r="E152" s="69">
        <v>1801533.2</v>
      </c>
      <c r="F152" s="72">
        <f t="shared" si="19"/>
        <v>420040.42999999993</v>
      </c>
      <c r="G152" s="85">
        <f t="shared" si="22"/>
        <v>130.40482289313752</v>
      </c>
      <c r="H152" s="81">
        <v>1195596.58</v>
      </c>
      <c r="I152" s="81">
        <v>2123197.17</v>
      </c>
      <c r="J152" s="72">
        <f t="shared" si="20"/>
        <v>927600.5899999999</v>
      </c>
      <c r="K152" s="85">
        <f t="shared" si="21"/>
        <v>177.58474769139937</v>
      </c>
      <c r="L152" s="72">
        <f t="shared" si="17"/>
        <v>2577089.35</v>
      </c>
      <c r="M152" s="78">
        <f t="shared" si="18"/>
        <v>3924730.37</v>
      </c>
    </row>
    <row r="153" spans="1:13" s="17" customFormat="1" ht="51" customHeight="1">
      <c r="A153" s="15" t="s">
        <v>400</v>
      </c>
      <c r="B153" s="35" t="s">
        <v>399</v>
      </c>
      <c r="C153" s="35" t="s">
        <v>91</v>
      </c>
      <c r="D153" s="32">
        <v>0</v>
      </c>
      <c r="E153" s="69">
        <v>0</v>
      </c>
      <c r="F153" s="72">
        <f t="shared" si="19"/>
        <v>0</v>
      </c>
      <c r="G153" s="85">
        <v>0</v>
      </c>
      <c r="H153" s="81">
        <v>0</v>
      </c>
      <c r="I153" s="81">
        <v>0</v>
      </c>
      <c r="J153" s="72">
        <f t="shared" si="20"/>
        <v>0</v>
      </c>
      <c r="K153" s="85">
        <v>0</v>
      </c>
      <c r="L153" s="72">
        <f t="shared" si="17"/>
        <v>0</v>
      </c>
      <c r="M153" s="78">
        <f t="shared" si="18"/>
        <v>0</v>
      </c>
    </row>
    <row r="154" spans="1:13" s="27" customFormat="1" ht="31.5">
      <c r="A154" s="25" t="s">
        <v>131</v>
      </c>
      <c r="B154" s="33" t="s">
        <v>132</v>
      </c>
      <c r="C154" s="33" t="s">
        <v>91</v>
      </c>
      <c r="D154" s="22">
        <f>D158+D160</f>
        <v>0</v>
      </c>
      <c r="E154" s="68">
        <f>E158+E160</f>
        <v>1868791.81</v>
      </c>
      <c r="F154" s="72">
        <f t="shared" si="19"/>
        <v>1868791.81</v>
      </c>
      <c r="G154" s="85" t="e">
        <f t="shared" si="22"/>
        <v>#DIV/0!</v>
      </c>
      <c r="H154" s="72">
        <f>H158+H160</f>
        <v>0</v>
      </c>
      <c r="I154" s="72">
        <f>I158+I160</f>
        <v>1528950</v>
      </c>
      <c r="J154" s="72">
        <f t="shared" si="20"/>
        <v>1528950</v>
      </c>
      <c r="K154" s="85">
        <v>0</v>
      </c>
      <c r="L154" s="72">
        <f t="shared" si="17"/>
        <v>0</v>
      </c>
      <c r="M154" s="78">
        <f t="shared" si="18"/>
        <v>3397741.81</v>
      </c>
    </row>
    <row r="155" spans="1:13" s="17" customFormat="1" ht="15.75" hidden="1">
      <c r="A155" s="15" t="s">
        <v>135</v>
      </c>
      <c r="B155" s="35" t="s">
        <v>136</v>
      </c>
      <c r="C155" s="35" t="s">
        <v>91</v>
      </c>
      <c r="D155" s="32"/>
      <c r="E155" s="69"/>
      <c r="F155" s="72">
        <f t="shared" si="19"/>
        <v>0</v>
      </c>
      <c r="G155" s="85" t="e">
        <f t="shared" si="22"/>
        <v>#DIV/0!</v>
      </c>
      <c r="H155" s="81"/>
      <c r="I155" s="81"/>
      <c r="J155" s="72">
        <f t="shared" si="20"/>
        <v>0</v>
      </c>
      <c r="K155" s="85" t="e">
        <f t="shared" si="21"/>
        <v>#DIV/0!</v>
      </c>
      <c r="L155" s="72">
        <f t="shared" si="17"/>
        <v>0</v>
      </c>
      <c r="M155" s="78">
        <f t="shared" si="18"/>
        <v>0</v>
      </c>
    </row>
    <row r="156" spans="1:13" s="17" customFormat="1" ht="15.75" hidden="1">
      <c r="A156" s="15" t="s">
        <v>339</v>
      </c>
      <c r="B156" s="35" t="s">
        <v>136</v>
      </c>
      <c r="C156" s="35" t="s">
        <v>338</v>
      </c>
      <c r="D156" s="32"/>
      <c r="E156" s="69"/>
      <c r="F156" s="72">
        <f t="shared" si="19"/>
        <v>0</v>
      </c>
      <c r="G156" s="85" t="e">
        <f t="shared" si="22"/>
        <v>#DIV/0!</v>
      </c>
      <c r="H156" s="81"/>
      <c r="I156" s="81"/>
      <c r="J156" s="72">
        <f t="shared" si="20"/>
        <v>0</v>
      </c>
      <c r="K156" s="85" t="e">
        <f t="shared" si="21"/>
        <v>#DIV/0!</v>
      </c>
      <c r="L156" s="72">
        <f t="shared" si="17"/>
        <v>0</v>
      </c>
      <c r="M156" s="78">
        <f t="shared" si="18"/>
        <v>0</v>
      </c>
    </row>
    <row r="157" spans="1:13" s="17" customFormat="1" ht="15.75" hidden="1">
      <c r="A157" s="15" t="s">
        <v>351</v>
      </c>
      <c r="B157" s="35" t="s">
        <v>136</v>
      </c>
      <c r="C157" s="35" t="s">
        <v>350</v>
      </c>
      <c r="D157" s="32"/>
      <c r="E157" s="69"/>
      <c r="F157" s="72">
        <f t="shared" si="19"/>
        <v>0</v>
      </c>
      <c r="G157" s="85" t="e">
        <f t="shared" si="22"/>
        <v>#DIV/0!</v>
      </c>
      <c r="H157" s="81"/>
      <c r="I157" s="81"/>
      <c r="J157" s="72">
        <f t="shared" si="20"/>
        <v>0</v>
      </c>
      <c r="K157" s="85" t="e">
        <f t="shared" si="21"/>
        <v>#DIV/0!</v>
      </c>
      <c r="L157" s="72">
        <f t="shared" si="17"/>
        <v>0</v>
      </c>
      <c r="M157" s="78">
        <f t="shared" si="18"/>
        <v>0</v>
      </c>
    </row>
    <row r="158" spans="1:13" s="27" customFormat="1" ht="22.5" customHeight="1">
      <c r="A158" s="25" t="s">
        <v>135</v>
      </c>
      <c r="B158" s="33" t="s">
        <v>136</v>
      </c>
      <c r="C158" s="33" t="s">
        <v>352</v>
      </c>
      <c r="D158" s="22">
        <f>D159</f>
        <v>0</v>
      </c>
      <c r="E158" s="68">
        <f>E159</f>
        <v>1868791.81</v>
      </c>
      <c r="F158" s="72">
        <f t="shared" si="19"/>
        <v>1868791.81</v>
      </c>
      <c r="G158" s="85">
        <v>0</v>
      </c>
      <c r="H158" s="72">
        <f>H159</f>
        <v>0</v>
      </c>
      <c r="I158" s="72">
        <f>I159</f>
        <v>0</v>
      </c>
      <c r="J158" s="72">
        <f t="shared" si="20"/>
        <v>0</v>
      </c>
      <c r="K158" s="85">
        <v>0</v>
      </c>
      <c r="L158" s="72">
        <f t="shared" si="17"/>
        <v>0</v>
      </c>
      <c r="M158" s="78">
        <f t="shared" si="18"/>
        <v>1868791.81</v>
      </c>
    </row>
    <row r="159" spans="1:13" s="29" customFormat="1" ht="15.75">
      <c r="A159" s="15" t="s">
        <v>137</v>
      </c>
      <c r="B159" s="35" t="s">
        <v>138</v>
      </c>
      <c r="C159" s="35" t="s">
        <v>91</v>
      </c>
      <c r="D159" s="32">
        <v>0</v>
      </c>
      <c r="E159" s="69">
        <v>1868791.81</v>
      </c>
      <c r="F159" s="72">
        <f t="shared" si="19"/>
        <v>1868791.81</v>
      </c>
      <c r="G159" s="85">
        <v>0</v>
      </c>
      <c r="H159" s="81">
        <v>0</v>
      </c>
      <c r="I159" s="81">
        <v>0</v>
      </c>
      <c r="J159" s="72">
        <f t="shared" si="20"/>
        <v>0</v>
      </c>
      <c r="K159" s="85">
        <v>0</v>
      </c>
      <c r="L159" s="72">
        <f t="shared" si="17"/>
        <v>0</v>
      </c>
      <c r="M159" s="78">
        <f t="shared" si="18"/>
        <v>1868791.81</v>
      </c>
    </row>
    <row r="160" spans="1:13" s="27" customFormat="1" ht="31.5">
      <c r="A160" s="25" t="s">
        <v>133</v>
      </c>
      <c r="B160" s="38" t="s">
        <v>134</v>
      </c>
      <c r="C160" s="38" t="s">
        <v>91</v>
      </c>
      <c r="D160" s="22">
        <v>0</v>
      </c>
      <c r="E160" s="68">
        <v>0</v>
      </c>
      <c r="F160" s="72">
        <f t="shared" si="19"/>
        <v>0</v>
      </c>
      <c r="G160" s="85">
        <v>0</v>
      </c>
      <c r="H160" s="72">
        <v>0</v>
      </c>
      <c r="I160" s="72">
        <v>1528950</v>
      </c>
      <c r="J160" s="72">
        <f t="shared" si="20"/>
        <v>1528950</v>
      </c>
      <c r="K160" s="85">
        <v>0</v>
      </c>
      <c r="L160" s="72">
        <f t="shared" si="17"/>
        <v>0</v>
      </c>
      <c r="M160" s="78">
        <f t="shared" si="18"/>
        <v>1528950</v>
      </c>
    </row>
    <row r="161" spans="1:13" s="27" customFormat="1" ht="15.75">
      <c r="A161" s="25" t="s">
        <v>139</v>
      </c>
      <c r="B161" s="33" t="s">
        <v>140</v>
      </c>
      <c r="C161" s="33" t="s">
        <v>91</v>
      </c>
      <c r="D161" s="22">
        <f>D162+D164</f>
        <v>0</v>
      </c>
      <c r="E161" s="68">
        <f>E162+E164</f>
        <v>175489.26</v>
      </c>
      <c r="F161" s="72">
        <f t="shared" si="19"/>
        <v>175489.26</v>
      </c>
      <c r="G161" s="85">
        <v>0</v>
      </c>
      <c r="H161" s="72">
        <f>H162+H164</f>
        <v>0</v>
      </c>
      <c r="I161" s="72">
        <f>I162+I164</f>
        <v>48877.4</v>
      </c>
      <c r="J161" s="72">
        <f t="shared" si="20"/>
        <v>48877.4</v>
      </c>
      <c r="K161" s="85">
        <v>0</v>
      </c>
      <c r="L161" s="72">
        <f t="shared" si="17"/>
        <v>0</v>
      </c>
      <c r="M161" s="78">
        <f t="shared" si="18"/>
        <v>224366.66</v>
      </c>
    </row>
    <row r="162" spans="1:13" s="27" customFormat="1" ht="33.75" customHeight="1">
      <c r="A162" s="25" t="s">
        <v>367</v>
      </c>
      <c r="B162" s="33" t="s">
        <v>366</v>
      </c>
      <c r="C162" s="33" t="s">
        <v>91</v>
      </c>
      <c r="D162" s="22">
        <f>D163</f>
        <v>0</v>
      </c>
      <c r="E162" s="68">
        <f>E163</f>
        <v>0</v>
      </c>
      <c r="F162" s="72">
        <f t="shared" si="19"/>
        <v>0</v>
      </c>
      <c r="G162" s="85">
        <v>0</v>
      </c>
      <c r="H162" s="72">
        <f>H163</f>
        <v>0</v>
      </c>
      <c r="I162" s="72">
        <f>I163</f>
        <v>0</v>
      </c>
      <c r="J162" s="72">
        <f t="shared" si="20"/>
        <v>0</v>
      </c>
      <c r="K162" s="85">
        <v>0</v>
      </c>
      <c r="L162" s="72">
        <f t="shared" si="17"/>
        <v>0</v>
      </c>
      <c r="M162" s="78">
        <f t="shared" si="18"/>
        <v>0</v>
      </c>
    </row>
    <row r="163" spans="1:13" s="17" customFormat="1" ht="31.5">
      <c r="A163" s="15" t="s">
        <v>274</v>
      </c>
      <c r="B163" s="35" t="s">
        <v>275</v>
      </c>
      <c r="C163" s="35" t="s">
        <v>91</v>
      </c>
      <c r="D163" s="32">
        <v>0</v>
      </c>
      <c r="E163" s="69">
        <v>0</v>
      </c>
      <c r="F163" s="72">
        <f t="shared" si="19"/>
        <v>0</v>
      </c>
      <c r="G163" s="85">
        <v>0</v>
      </c>
      <c r="H163" s="81">
        <v>0</v>
      </c>
      <c r="I163" s="81">
        <v>0</v>
      </c>
      <c r="J163" s="72">
        <f t="shared" si="20"/>
        <v>0</v>
      </c>
      <c r="K163" s="85">
        <v>0</v>
      </c>
      <c r="L163" s="72">
        <f t="shared" si="17"/>
        <v>0</v>
      </c>
      <c r="M163" s="78">
        <f t="shared" si="18"/>
        <v>0</v>
      </c>
    </row>
    <row r="164" spans="1:13" s="27" customFormat="1" ht="31.5">
      <c r="A164" s="25" t="s">
        <v>141</v>
      </c>
      <c r="B164" s="33" t="s">
        <v>142</v>
      </c>
      <c r="C164" s="33" t="s">
        <v>91</v>
      </c>
      <c r="D164" s="22">
        <f>SUM(D165:D166)</f>
        <v>0</v>
      </c>
      <c r="E164" s="68">
        <f>SUM(E165:E166)</f>
        <v>175489.26</v>
      </c>
      <c r="F164" s="72">
        <f t="shared" si="19"/>
        <v>175489.26</v>
      </c>
      <c r="G164" s="85">
        <v>0</v>
      </c>
      <c r="H164" s="72">
        <f>SUM(H165:H166)</f>
        <v>0</v>
      </c>
      <c r="I164" s="72">
        <f>SUM(I165:I166)</f>
        <v>48877.4</v>
      </c>
      <c r="J164" s="72">
        <f t="shared" si="20"/>
        <v>48877.4</v>
      </c>
      <c r="K164" s="85">
        <v>0</v>
      </c>
      <c r="L164" s="72">
        <f t="shared" si="17"/>
        <v>0</v>
      </c>
      <c r="M164" s="78">
        <f t="shared" si="18"/>
        <v>224366.66</v>
      </c>
    </row>
    <row r="165" spans="1:13" s="17" customFormat="1" ht="31.5">
      <c r="A165" s="15" t="s">
        <v>283</v>
      </c>
      <c r="B165" s="35" t="s">
        <v>282</v>
      </c>
      <c r="C165" s="35" t="s">
        <v>91</v>
      </c>
      <c r="D165" s="32">
        <v>0</v>
      </c>
      <c r="E165" s="69">
        <v>175489.26</v>
      </c>
      <c r="F165" s="72">
        <f t="shared" si="19"/>
        <v>175489.26</v>
      </c>
      <c r="G165" s="85">
        <v>0</v>
      </c>
      <c r="H165" s="81">
        <v>0</v>
      </c>
      <c r="I165" s="81">
        <v>0</v>
      </c>
      <c r="J165" s="72">
        <f t="shared" si="20"/>
        <v>0</v>
      </c>
      <c r="K165" s="85">
        <v>0</v>
      </c>
      <c r="L165" s="72">
        <f t="shared" si="17"/>
        <v>0</v>
      </c>
      <c r="M165" s="78">
        <f t="shared" si="18"/>
        <v>175489.26</v>
      </c>
    </row>
    <row r="166" spans="1:13" s="17" customFormat="1" ht="31.5">
      <c r="A166" s="15" t="s">
        <v>143</v>
      </c>
      <c r="B166" s="37" t="s">
        <v>144</v>
      </c>
      <c r="C166" s="37" t="s">
        <v>91</v>
      </c>
      <c r="D166" s="32">
        <v>0</v>
      </c>
      <c r="E166" s="69">
        <v>0</v>
      </c>
      <c r="F166" s="72">
        <f t="shared" si="19"/>
        <v>0</v>
      </c>
      <c r="G166" s="85">
        <v>0</v>
      </c>
      <c r="H166" s="81">
        <v>0</v>
      </c>
      <c r="I166" s="81">
        <v>48877.4</v>
      </c>
      <c r="J166" s="72">
        <f t="shared" si="20"/>
        <v>48877.4</v>
      </c>
      <c r="K166" s="85">
        <v>0</v>
      </c>
      <c r="L166" s="72">
        <f t="shared" si="17"/>
        <v>0</v>
      </c>
      <c r="M166" s="78">
        <f t="shared" si="18"/>
        <v>48877.4</v>
      </c>
    </row>
    <row r="167" spans="1:13" s="27" customFormat="1" ht="22.5" customHeight="1">
      <c r="A167" s="25" t="s">
        <v>145</v>
      </c>
      <c r="B167" s="33" t="s">
        <v>146</v>
      </c>
      <c r="C167" s="33" t="s">
        <v>91</v>
      </c>
      <c r="D167" s="22">
        <v>0</v>
      </c>
      <c r="E167" s="68">
        <v>0</v>
      </c>
      <c r="F167" s="72">
        <f t="shared" si="19"/>
        <v>0</v>
      </c>
      <c r="G167" s="85">
        <v>0</v>
      </c>
      <c r="H167" s="72">
        <v>0</v>
      </c>
      <c r="I167" s="72">
        <v>0</v>
      </c>
      <c r="J167" s="72">
        <f t="shared" si="20"/>
        <v>0</v>
      </c>
      <c r="K167" s="85">
        <v>0</v>
      </c>
      <c r="L167" s="72">
        <f aca="true" t="shared" si="23" ref="L167:L177">D167+H167</f>
        <v>0</v>
      </c>
      <c r="M167" s="78">
        <f aca="true" t="shared" si="24" ref="M167:M177">E167+I167</f>
        <v>0</v>
      </c>
    </row>
    <row r="168" spans="1:13" s="27" customFormat="1" ht="31.5">
      <c r="A168" s="25" t="s">
        <v>147</v>
      </c>
      <c r="B168" s="33" t="s">
        <v>148</v>
      </c>
      <c r="C168" s="33" t="s">
        <v>91</v>
      </c>
      <c r="D168" s="32">
        <f>D103+D105+D111+D113+D117+D121+D124+D134+D161+D167</f>
        <v>23107400.28</v>
      </c>
      <c r="E168" s="68">
        <f>E103+E105+E111+E113+E117+E121+E124+E134+E161+E167</f>
        <v>36165940.629999995</v>
      </c>
      <c r="F168" s="72">
        <f t="shared" si="19"/>
        <v>13058540.349999994</v>
      </c>
      <c r="G168" s="85">
        <f t="shared" si="22"/>
        <v>156.51237348972774</v>
      </c>
      <c r="H168" s="81">
        <f>H103+H105+H111+H113+H117+H121+H124+H134+H161+H167</f>
        <v>2956442.3</v>
      </c>
      <c r="I168" s="72">
        <f>I103+I105+I111+I113+I117+I121+I124+I134+I161+I167</f>
        <v>15010443.49</v>
      </c>
      <c r="J168" s="72">
        <f t="shared" si="20"/>
        <v>12054001.190000001</v>
      </c>
      <c r="K168" s="85">
        <f t="shared" si="21"/>
        <v>507.7198188511916</v>
      </c>
      <c r="L168" s="72">
        <f t="shared" si="23"/>
        <v>26063842.580000002</v>
      </c>
      <c r="M168" s="78">
        <f t="shared" si="24"/>
        <v>51176384.12</v>
      </c>
    </row>
    <row r="169" spans="1:13" s="17" customFormat="1" ht="21.75" customHeight="1">
      <c r="A169" s="15" t="s">
        <v>276</v>
      </c>
      <c r="B169" s="35" t="s">
        <v>277</v>
      </c>
      <c r="C169" s="35" t="s">
        <v>91</v>
      </c>
      <c r="D169" s="32">
        <v>12368300</v>
      </c>
      <c r="E169" s="69">
        <v>16315800</v>
      </c>
      <c r="F169" s="72">
        <f t="shared" si="19"/>
        <v>3947500</v>
      </c>
      <c r="G169" s="85">
        <f t="shared" si="22"/>
        <v>131.916269818811</v>
      </c>
      <c r="H169" s="81">
        <v>0</v>
      </c>
      <c r="I169" s="81">
        <v>0</v>
      </c>
      <c r="J169" s="72">
        <f t="shared" si="20"/>
        <v>0</v>
      </c>
      <c r="K169" s="85">
        <v>0</v>
      </c>
      <c r="L169" s="72">
        <f t="shared" si="23"/>
        <v>12368300</v>
      </c>
      <c r="M169" s="78">
        <f t="shared" si="24"/>
        <v>16315800</v>
      </c>
    </row>
    <row r="170" spans="1:13" s="17" customFormat="1" ht="55.5" customHeight="1">
      <c r="A170" s="15" t="s">
        <v>369</v>
      </c>
      <c r="B170" s="35" t="s">
        <v>368</v>
      </c>
      <c r="C170" s="35" t="s">
        <v>91</v>
      </c>
      <c r="D170" s="32">
        <v>0</v>
      </c>
      <c r="E170" s="69">
        <v>25000</v>
      </c>
      <c r="F170" s="72">
        <f t="shared" si="19"/>
        <v>25000</v>
      </c>
      <c r="G170" s="85">
        <v>0</v>
      </c>
      <c r="H170" s="81">
        <v>0</v>
      </c>
      <c r="I170" s="81">
        <v>0</v>
      </c>
      <c r="J170" s="72">
        <f t="shared" si="20"/>
        <v>0</v>
      </c>
      <c r="K170" s="85">
        <v>0</v>
      </c>
      <c r="L170" s="72">
        <f t="shared" si="23"/>
        <v>0</v>
      </c>
      <c r="M170" s="78">
        <f t="shared" si="24"/>
        <v>25000</v>
      </c>
    </row>
    <row r="171" spans="1:13" s="27" customFormat="1" ht="40.5" customHeight="1">
      <c r="A171" s="25" t="s">
        <v>149</v>
      </c>
      <c r="B171" s="33" t="s">
        <v>150</v>
      </c>
      <c r="C171" s="33" t="s">
        <v>91</v>
      </c>
      <c r="D171" s="22">
        <f>D168+D169+D170</f>
        <v>35475700.28</v>
      </c>
      <c r="E171" s="68">
        <f>E168+E169+E170</f>
        <v>52506740.629999995</v>
      </c>
      <c r="F171" s="72">
        <f t="shared" si="19"/>
        <v>17031040.349999994</v>
      </c>
      <c r="G171" s="85">
        <f t="shared" si="22"/>
        <v>148.0076227264822</v>
      </c>
      <c r="H171" s="72">
        <f>H168+H169+H170</f>
        <v>2956442.3</v>
      </c>
      <c r="I171" s="72">
        <f>I168+I169+I170</f>
        <v>15010443.49</v>
      </c>
      <c r="J171" s="72">
        <f t="shared" si="20"/>
        <v>12054001.190000001</v>
      </c>
      <c r="K171" s="85">
        <f t="shared" si="21"/>
        <v>507.7198188511916</v>
      </c>
      <c r="L171" s="72">
        <f t="shared" si="23"/>
        <v>38432142.58</v>
      </c>
      <c r="M171" s="78">
        <f t="shared" si="24"/>
        <v>67517184.11999999</v>
      </c>
    </row>
    <row r="172" spans="1:13" s="17" customFormat="1" ht="63">
      <c r="A172" s="15" t="s">
        <v>151</v>
      </c>
      <c r="B172" s="35" t="s">
        <v>152</v>
      </c>
      <c r="C172" s="35" t="s">
        <v>91</v>
      </c>
      <c r="D172" s="32">
        <f>D173</f>
        <v>3138600</v>
      </c>
      <c r="E172" s="69">
        <f>E173</f>
        <v>2424600</v>
      </c>
      <c r="F172" s="72">
        <f t="shared" si="19"/>
        <v>-714000</v>
      </c>
      <c r="G172" s="85">
        <f t="shared" si="22"/>
        <v>77.25100363219269</v>
      </c>
      <c r="H172" s="81">
        <f>H173</f>
        <v>0</v>
      </c>
      <c r="I172" s="81">
        <f>I173</f>
        <v>0</v>
      </c>
      <c r="J172" s="72">
        <f t="shared" si="20"/>
        <v>0</v>
      </c>
      <c r="K172" s="85">
        <v>0</v>
      </c>
      <c r="L172" s="72">
        <f t="shared" si="23"/>
        <v>3138600</v>
      </c>
      <c r="M172" s="78">
        <f t="shared" si="24"/>
        <v>2424600</v>
      </c>
    </row>
    <row r="173" spans="1:13" s="17" customFormat="1" ht="47.25">
      <c r="A173" s="15" t="s">
        <v>83</v>
      </c>
      <c r="B173" s="35" t="s">
        <v>153</v>
      </c>
      <c r="C173" s="35" t="s">
        <v>91</v>
      </c>
      <c r="D173" s="32">
        <v>3138600</v>
      </c>
      <c r="E173" s="69">
        <v>2424600</v>
      </c>
      <c r="F173" s="72">
        <f t="shared" si="19"/>
        <v>-714000</v>
      </c>
      <c r="G173" s="85">
        <f t="shared" si="22"/>
        <v>77.25100363219269</v>
      </c>
      <c r="H173" s="81">
        <v>0</v>
      </c>
      <c r="I173" s="81">
        <v>0</v>
      </c>
      <c r="J173" s="72">
        <f t="shared" si="20"/>
        <v>0</v>
      </c>
      <c r="K173" s="85">
        <v>0</v>
      </c>
      <c r="L173" s="72">
        <f t="shared" si="23"/>
        <v>3138600</v>
      </c>
      <c r="M173" s="78">
        <f t="shared" si="24"/>
        <v>2424600</v>
      </c>
    </row>
    <row r="174" spans="1:13" s="17" customFormat="1" ht="47.25">
      <c r="A174" s="15" t="s">
        <v>370</v>
      </c>
      <c r="B174" s="35" t="s">
        <v>154</v>
      </c>
      <c r="C174" s="35" t="s">
        <v>91</v>
      </c>
      <c r="D174" s="32">
        <f>D175+D176</f>
        <v>262300</v>
      </c>
      <c r="E174" s="69">
        <f>E175+E176</f>
        <v>612625.6</v>
      </c>
      <c r="F174" s="72">
        <f t="shared" si="19"/>
        <v>350325.6</v>
      </c>
      <c r="G174" s="85">
        <f t="shared" si="22"/>
        <v>233.55913076629813</v>
      </c>
      <c r="H174" s="81">
        <f>H175+H176</f>
        <v>0</v>
      </c>
      <c r="I174" s="81">
        <f>I175+I176</f>
        <v>0</v>
      </c>
      <c r="J174" s="72">
        <f t="shared" si="20"/>
        <v>0</v>
      </c>
      <c r="K174" s="85">
        <v>0</v>
      </c>
      <c r="L174" s="72">
        <f t="shared" si="23"/>
        <v>262300</v>
      </c>
      <c r="M174" s="78">
        <f t="shared" si="24"/>
        <v>612625.6</v>
      </c>
    </row>
    <row r="175" spans="1:13" s="17" customFormat="1" ht="78.75">
      <c r="A175" s="15" t="s">
        <v>84</v>
      </c>
      <c r="B175" s="35" t="s">
        <v>286</v>
      </c>
      <c r="C175" s="35" t="s">
        <v>91</v>
      </c>
      <c r="D175" s="32">
        <v>0</v>
      </c>
      <c r="E175" s="69">
        <v>0</v>
      </c>
      <c r="F175" s="72">
        <f t="shared" si="19"/>
        <v>0</v>
      </c>
      <c r="G175" s="85">
        <v>0</v>
      </c>
      <c r="H175" s="81">
        <v>0</v>
      </c>
      <c r="I175" s="81">
        <v>0</v>
      </c>
      <c r="J175" s="72">
        <f t="shared" si="20"/>
        <v>0</v>
      </c>
      <c r="K175" s="85">
        <v>0</v>
      </c>
      <c r="L175" s="72">
        <f t="shared" si="23"/>
        <v>0</v>
      </c>
      <c r="M175" s="78">
        <f t="shared" si="24"/>
        <v>0</v>
      </c>
    </row>
    <row r="176" spans="1:13" s="17" customFormat="1" ht="21" customHeight="1">
      <c r="A176" s="15" t="s">
        <v>85</v>
      </c>
      <c r="B176" s="35" t="s">
        <v>155</v>
      </c>
      <c r="C176" s="35" t="s">
        <v>91</v>
      </c>
      <c r="D176" s="69">
        <v>262300</v>
      </c>
      <c r="E176" s="69">
        <v>612625.6</v>
      </c>
      <c r="F176" s="72">
        <f t="shared" si="19"/>
        <v>350325.6</v>
      </c>
      <c r="G176" s="85">
        <f t="shared" si="22"/>
        <v>233.55913076629813</v>
      </c>
      <c r="H176" s="81">
        <v>0</v>
      </c>
      <c r="I176" s="81">
        <v>0</v>
      </c>
      <c r="J176" s="72">
        <f t="shared" si="20"/>
        <v>0</v>
      </c>
      <c r="K176" s="85">
        <v>0</v>
      </c>
      <c r="L176" s="72">
        <f t="shared" si="23"/>
        <v>262300</v>
      </c>
      <c r="M176" s="78">
        <f t="shared" si="24"/>
        <v>612625.6</v>
      </c>
    </row>
    <row r="177" spans="1:13" s="27" customFormat="1" ht="27" customHeight="1">
      <c r="A177" s="25" t="s">
        <v>87</v>
      </c>
      <c r="B177" s="33" t="s">
        <v>156</v>
      </c>
      <c r="C177" s="33" t="s">
        <v>91</v>
      </c>
      <c r="D177" s="34">
        <f>D171+D172+D174</f>
        <v>38876600.28</v>
      </c>
      <c r="E177" s="70">
        <f>E171+E172+E174</f>
        <v>55543966.23</v>
      </c>
      <c r="F177" s="72">
        <f t="shared" si="19"/>
        <v>16667365.949999996</v>
      </c>
      <c r="G177" s="85">
        <f t="shared" si="22"/>
        <v>142.87248841194196</v>
      </c>
      <c r="H177" s="82">
        <f>H171+H172+H174</f>
        <v>2956442.3</v>
      </c>
      <c r="I177" s="82">
        <f>I171+I172+I174</f>
        <v>15010443.49</v>
      </c>
      <c r="J177" s="72">
        <f t="shared" si="20"/>
        <v>12054001.190000001</v>
      </c>
      <c r="K177" s="85">
        <f t="shared" si="21"/>
        <v>507.7198188511916</v>
      </c>
      <c r="L177" s="72">
        <f t="shared" si="23"/>
        <v>41833042.58</v>
      </c>
      <c r="M177" s="78">
        <f t="shared" si="24"/>
        <v>70554409.72</v>
      </c>
    </row>
    <row r="178" spans="1:13" ht="15.75">
      <c r="A178" s="10" t="s">
        <v>5</v>
      </c>
      <c r="B178" s="9"/>
      <c r="C178" s="9"/>
      <c r="D178" s="11"/>
      <c r="E178" s="41"/>
      <c r="F178" s="72"/>
      <c r="G178" s="85"/>
      <c r="H178" s="42"/>
      <c r="I178" s="42"/>
      <c r="J178" s="72"/>
      <c r="K178" s="85"/>
      <c r="L178" s="42"/>
      <c r="M178" s="79"/>
    </row>
    <row r="179" spans="1:13" s="39" customFormat="1" ht="21.75" customHeight="1">
      <c r="A179" s="47" t="s">
        <v>139</v>
      </c>
      <c r="B179" s="33" t="s">
        <v>140</v>
      </c>
      <c r="C179" s="48" t="s">
        <v>91</v>
      </c>
      <c r="D179" s="49">
        <f aca="true" t="shared" si="25" ref="D179:I180">D180</f>
        <v>200000</v>
      </c>
      <c r="E179" s="49">
        <f t="shared" si="25"/>
        <v>400000</v>
      </c>
      <c r="F179" s="72">
        <f t="shared" si="19"/>
        <v>200000</v>
      </c>
      <c r="G179" s="85">
        <f t="shared" si="22"/>
        <v>200</v>
      </c>
      <c r="H179" s="83">
        <f t="shared" si="25"/>
        <v>3000</v>
      </c>
      <c r="I179" s="83">
        <f t="shared" si="25"/>
        <v>0</v>
      </c>
      <c r="J179" s="72">
        <f t="shared" si="20"/>
        <v>-3000</v>
      </c>
      <c r="K179" s="85">
        <f t="shared" si="21"/>
        <v>0</v>
      </c>
      <c r="L179" s="72">
        <f aca="true" t="shared" si="26" ref="L179:M184">D179+H179</f>
        <v>203000</v>
      </c>
      <c r="M179" s="78">
        <f t="shared" si="26"/>
        <v>400000</v>
      </c>
    </row>
    <row r="180" spans="1:13" s="40" customFormat="1" ht="21.75" customHeight="1">
      <c r="A180" s="47" t="s">
        <v>157</v>
      </c>
      <c r="B180" s="33" t="s">
        <v>158</v>
      </c>
      <c r="C180" s="48" t="s">
        <v>91</v>
      </c>
      <c r="D180" s="49">
        <f>D181</f>
        <v>200000</v>
      </c>
      <c r="E180" s="49">
        <f>E181</f>
        <v>400000</v>
      </c>
      <c r="F180" s="72">
        <f t="shared" si="19"/>
        <v>200000</v>
      </c>
      <c r="G180" s="85">
        <f t="shared" si="22"/>
        <v>200</v>
      </c>
      <c r="H180" s="83">
        <f t="shared" si="25"/>
        <v>3000</v>
      </c>
      <c r="I180" s="83">
        <f t="shared" si="25"/>
        <v>0</v>
      </c>
      <c r="J180" s="72">
        <f t="shared" si="20"/>
        <v>-3000</v>
      </c>
      <c r="K180" s="85">
        <f t="shared" si="21"/>
        <v>0</v>
      </c>
      <c r="L180" s="72">
        <f t="shared" si="26"/>
        <v>203000</v>
      </c>
      <c r="M180" s="78">
        <f t="shared" si="26"/>
        <v>400000</v>
      </c>
    </row>
    <row r="181" spans="1:13" s="17" customFormat="1" ht="38.25" customHeight="1">
      <c r="A181" s="50" t="s">
        <v>160</v>
      </c>
      <c r="B181" s="35" t="s">
        <v>161</v>
      </c>
      <c r="C181" s="51" t="s">
        <v>91</v>
      </c>
      <c r="D181" s="52">
        <f>D182+D183</f>
        <v>200000</v>
      </c>
      <c r="E181" s="52">
        <f>E182+E183</f>
        <v>400000</v>
      </c>
      <c r="F181" s="72">
        <f t="shared" si="19"/>
        <v>200000</v>
      </c>
      <c r="G181" s="85">
        <f t="shared" si="22"/>
        <v>200</v>
      </c>
      <c r="H181" s="53">
        <f>H182+H183</f>
        <v>3000</v>
      </c>
      <c r="I181" s="53">
        <f>I182+I183</f>
        <v>0</v>
      </c>
      <c r="J181" s="72">
        <f t="shared" si="20"/>
        <v>-3000</v>
      </c>
      <c r="K181" s="85">
        <f t="shared" si="21"/>
        <v>0</v>
      </c>
      <c r="L181" s="72">
        <f t="shared" si="26"/>
        <v>203000</v>
      </c>
      <c r="M181" s="78">
        <f t="shared" si="26"/>
        <v>400000</v>
      </c>
    </row>
    <row r="182" spans="1:13" s="17" customFormat="1" ht="24" customHeight="1">
      <c r="A182" s="50" t="s">
        <v>159</v>
      </c>
      <c r="B182" s="35" t="s">
        <v>162</v>
      </c>
      <c r="C182" s="51" t="s">
        <v>91</v>
      </c>
      <c r="D182" s="53">
        <v>200000</v>
      </c>
      <c r="E182" s="75">
        <v>400000</v>
      </c>
      <c r="F182" s="72">
        <f t="shared" si="19"/>
        <v>200000</v>
      </c>
      <c r="G182" s="85">
        <f t="shared" si="22"/>
        <v>200</v>
      </c>
      <c r="H182" s="36">
        <v>0</v>
      </c>
      <c r="I182" s="36">
        <v>0</v>
      </c>
      <c r="J182" s="72">
        <f t="shared" si="20"/>
        <v>0</v>
      </c>
      <c r="K182" s="85">
        <v>0</v>
      </c>
      <c r="L182" s="72">
        <f t="shared" si="26"/>
        <v>200000</v>
      </c>
      <c r="M182" s="78">
        <f t="shared" si="26"/>
        <v>400000</v>
      </c>
    </row>
    <row r="183" spans="1:13" s="17" customFormat="1" ht="24" customHeight="1">
      <c r="A183" s="50" t="s">
        <v>394</v>
      </c>
      <c r="B183" s="35" t="s">
        <v>395</v>
      </c>
      <c r="C183" s="51" t="s">
        <v>91</v>
      </c>
      <c r="D183" s="64"/>
      <c r="E183" s="64"/>
      <c r="F183" s="72">
        <f t="shared" si="19"/>
        <v>0</v>
      </c>
      <c r="G183" s="85" t="e">
        <f t="shared" si="22"/>
        <v>#DIV/0!</v>
      </c>
      <c r="H183" s="36">
        <v>3000</v>
      </c>
      <c r="I183" s="36">
        <v>0</v>
      </c>
      <c r="J183" s="72">
        <f t="shared" si="20"/>
        <v>-3000</v>
      </c>
      <c r="K183" s="85">
        <f t="shared" si="21"/>
        <v>0</v>
      </c>
      <c r="L183" s="72">
        <f t="shared" si="26"/>
        <v>3000</v>
      </c>
      <c r="M183" s="78">
        <f t="shared" si="26"/>
        <v>0</v>
      </c>
    </row>
    <row r="184" spans="1:13" s="19" customFormat="1" ht="21.75" customHeight="1">
      <c r="A184" s="47" t="s">
        <v>87</v>
      </c>
      <c r="B184" s="33" t="s">
        <v>148</v>
      </c>
      <c r="C184" s="48" t="s">
        <v>91</v>
      </c>
      <c r="D184" s="49">
        <f>D179</f>
        <v>200000</v>
      </c>
      <c r="E184" s="49">
        <f>E179</f>
        <v>400000</v>
      </c>
      <c r="F184" s="72">
        <f t="shared" si="19"/>
        <v>200000</v>
      </c>
      <c r="G184" s="85">
        <f t="shared" si="22"/>
        <v>200</v>
      </c>
      <c r="H184" s="83">
        <f>H179</f>
        <v>3000</v>
      </c>
      <c r="I184" s="83">
        <f>I179</f>
        <v>0</v>
      </c>
      <c r="J184" s="72">
        <f t="shared" si="20"/>
        <v>-3000</v>
      </c>
      <c r="K184" s="85">
        <f t="shared" si="21"/>
        <v>0</v>
      </c>
      <c r="L184" s="72">
        <f t="shared" si="26"/>
        <v>203000</v>
      </c>
      <c r="M184" s="80">
        <f t="shared" si="26"/>
        <v>400000</v>
      </c>
    </row>
    <row r="185" spans="1:13" ht="15.75">
      <c r="A185" s="56"/>
      <c r="B185" s="57"/>
      <c r="C185" s="57"/>
      <c r="D185" s="58"/>
      <c r="E185" s="58"/>
      <c r="F185" s="58"/>
      <c r="G185" s="58"/>
      <c r="H185" s="58"/>
      <c r="I185" s="58"/>
      <c r="J185" s="58"/>
      <c r="K185" s="58"/>
      <c r="L185" s="58"/>
      <c r="M185" s="59"/>
    </row>
    <row r="186" spans="1:13" ht="15.75">
      <c r="A186" s="56"/>
      <c r="B186" s="57"/>
      <c r="C186" s="57"/>
      <c r="D186" s="58"/>
      <c r="E186" s="58"/>
      <c r="F186" s="58"/>
      <c r="G186" s="58"/>
      <c r="H186" s="58"/>
      <c r="I186" s="58"/>
      <c r="J186" s="58"/>
      <c r="K186" s="58"/>
      <c r="L186" s="58"/>
      <c r="M186" s="59"/>
    </row>
    <row r="187" spans="1:13" ht="15.75">
      <c r="A187" s="56"/>
      <c r="B187" s="57"/>
      <c r="C187" s="57"/>
      <c r="D187" s="58"/>
      <c r="E187" s="58"/>
      <c r="F187" s="58"/>
      <c r="G187" s="58"/>
      <c r="H187" s="58"/>
      <c r="I187" s="58"/>
      <c r="J187" s="58"/>
      <c r="K187" s="58"/>
      <c r="L187" s="58"/>
      <c r="M187" s="59"/>
    </row>
    <row r="188" spans="1:13" ht="15.75">
      <c r="A188" s="56"/>
      <c r="B188" s="57"/>
      <c r="C188" s="57"/>
      <c r="D188" s="58"/>
      <c r="E188" s="58"/>
      <c r="F188" s="58"/>
      <c r="G188" s="58"/>
      <c r="H188" s="58"/>
      <c r="I188" s="58"/>
      <c r="J188" s="58"/>
      <c r="K188" s="58"/>
      <c r="L188" s="58"/>
      <c r="M188" s="59"/>
    </row>
    <row r="189" spans="1:13" ht="15.75">
      <c r="A189" s="56"/>
      <c r="B189" s="57"/>
      <c r="C189" s="57"/>
      <c r="D189" s="58"/>
      <c r="E189" s="58"/>
      <c r="F189" s="58"/>
      <c r="G189" s="58"/>
      <c r="H189" s="58"/>
      <c r="I189" s="58"/>
      <c r="J189" s="58"/>
      <c r="K189" s="58"/>
      <c r="L189" s="58"/>
      <c r="M189" s="59"/>
    </row>
    <row r="190" spans="1:13" ht="15.75">
      <c r="A190" s="56"/>
      <c r="B190" s="57"/>
      <c r="C190" s="57"/>
      <c r="D190" s="58"/>
      <c r="E190" s="58"/>
      <c r="F190" s="58"/>
      <c r="G190" s="58"/>
      <c r="H190" s="58"/>
      <c r="I190" s="58"/>
      <c r="J190" s="58"/>
      <c r="K190" s="58"/>
      <c r="L190" s="58"/>
      <c r="M190" s="59"/>
    </row>
    <row r="191" spans="1:13" ht="15.75">
      <c r="A191" s="56"/>
      <c r="B191" s="57"/>
      <c r="C191" s="57"/>
      <c r="D191" s="58"/>
      <c r="E191" s="58"/>
      <c r="F191" s="58"/>
      <c r="G191" s="58"/>
      <c r="H191" s="58"/>
      <c r="I191" s="58"/>
      <c r="J191" s="58"/>
      <c r="K191" s="58"/>
      <c r="L191" s="58"/>
      <c r="M191" s="59"/>
    </row>
    <row r="192" spans="1:13" ht="15.75">
      <c r="A192" s="56"/>
      <c r="B192" s="57"/>
      <c r="C192" s="57"/>
      <c r="D192" s="58"/>
      <c r="E192" s="58"/>
      <c r="F192" s="58"/>
      <c r="G192" s="58"/>
      <c r="H192" s="58"/>
      <c r="I192" s="58"/>
      <c r="J192" s="58"/>
      <c r="K192" s="58"/>
      <c r="L192" s="58"/>
      <c r="M192" s="59"/>
    </row>
    <row r="193" spans="1:13" ht="15.75">
      <c r="A193" s="56"/>
      <c r="B193" s="57"/>
      <c r="C193" s="57"/>
      <c r="D193" s="58"/>
      <c r="E193" s="58"/>
      <c r="F193" s="58"/>
      <c r="G193" s="58"/>
      <c r="H193" s="58"/>
      <c r="I193" s="58"/>
      <c r="J193" s="58"/>
      <c r="K193" s="58"/>
      <c r="L193" s="58"/>
      <c r="M193" s="59"/>
    </row>
    <row r="194" spans="1:13" ht="15.75">
      <c r="A194" s="56"/>
      <c r="B194" s="57"/>
      <c r="C194" s="57"/>
      <c r="D194" s="58"/>
      <c r="E194" s="58"/>
      <c r="F194" s="58"/>
      <c r="G194" s="58"/>
      <c r="H194" s="58"/>
      <c r="I194" s="58"/>
      <c r="J194" s="58"/>
      <c r="K194" s="58"/>
      <c r="L194" s="58"/>
      <c r="M194" s="59"/>
    </row>
    <row r="195" spans="1:13" ht="15.75">
      <c r="A195" s="56"/>
      <c r="B195" s="57"/>
      <c r="C195" s="57"/>
      <c r="D195" s="58"/>
      <c r="E195" s="58"/>
      <c r="F195" s="58"/>
      <c r="G195" s="58"/>
      <c r="H195" s="58"/>
      <c r="I195" s="58"/>
      <c r="J195" s="58"/>
      <c r="K195" s="58"/>
      <c r="L195" s="58"/>
      <c r="M195" s="59"/>
    </row>
    <row r="196" spans="1:13" ht="15.75">
      <c r="A196" s="56"/>
      <c r="B196" s="57"/>
      <c r="C196" s="57"/>
      <c r="D196" s="58"/>
      <c r="E196" s="58"/>
      <c r="F196" s="58"/>
      <c r="G196" s="58"/>
      <c r="H196" s="58"/>
      <c r="I196" s="58"/>
      <c r="J196" s="58"/>
      <c r="K196" s="58"/>
      <c r="L196" s="58"/>
      <c r="M196" s="59"/>
    </row>
    <row r="197" spans="1:13" ht="15.75">
      <c r="A197" s="56"/>
      <c r="B197" s="57"/>
      <c r="C197" s="57"/>
      <c r="D197" s="58"/>
      <c r="E197" s="58"/>
      <c r="F197" s="58"/>
      <c r="G197" s="58"/>
      <c r="H197" s="58"/>
      <c r="I197" s="58"/>
      <c r="J197" s="58"/>
      <c r="K197" s="58"/>
      <c r="L197" s="58"/>
      <c r="M197" s="59"/>
    </row>
    <row r="198" spans="1:13" ht="15.75">
      <c r="A198" s="56"/>
      <c r="B198" s="57"/>
      <c r="C198" s="57"/>
      <c r="D198" s="58"/>
      <c r="E198" s="58"/>
      <c r="F198" s="58"/>
      <c r="G198" s="58"/>
      <c r="H198" s="58"/>
      <c r="I198" s="58"/>
      <c r="J198" s="58"/>
      <c r="K198" s="58"/>
      <c r="L198" s="58"/>
      <c r="M198" s="59"/>
    </row>
    <row r="199" spans="1:13" ht="15.75">
      <c r="A199" s="56"/>
      <c r="B199" s="57"/>
      <c r="C199" s="57"/>
      <c r="D199" s="58"/>
      <c r="E199" s="58"/>
      <c r="F199" s="58"/>
      <c r="G199" s="58"/>
      <c r="H199" s="58"/>
      <c r="I199" s="58"/>
      <c r="J199" s="58"/>
      <c r="K199" s="58"/>
      <c r="L199" s="58"/>
      <c r="M199" s="59"/>
    </row>
    <row r="200" spans="1:13" ht="15.75">
      <c r="A200" s="56"/>
      <c r="B200" s="57"/>
      <c r="C200" s="57"/>
      <c r="D200" s="58"/>
      <c r="E200" s="58"/>
      <c r="F200" s="58"/>
      <c r="G200" s="58"/>
      <c r="H200" s="58"/>
      <c r="I200" s="58"/>
      <c r="J200" s="58"/>
      <c r="K200" s="58"/>
      <c r="L200" s="58"/>
      <c r="M200" s="59"/>
    </row>
    <row r="201" spans="1:13" ht="15.75">
      <c r="A201" s="56"/>
      <c r="B201" s="57"/>
      <c r="C201" s="57"/>
      <c r="D201" s="58"/>
      <c r="E201" s="58"/>
      <c r="F201" s="58"/>
      <c r="G201" s="58"/>
      <c r="H201" s="58"/>
      <c r="I201" s="58"/>
      <c r="J201" s="58"/>
      <c r="K201" s="58"/>
      <c r="L201" s="58"/>
      <c r="M201" s="59"/>
    </row>
    <row r="202" spans="1:13" ht="15.75">
      <c r="A202" s="56"/>
      <c r="B202" s="57"/>
      <c r="C202" s="57"/>
      <c r="D202" s="58"/>
      <c r="E202" s="58"/>
      <c r="F202" s="58"/>
      <c r="G202" s="58"/>
      <c r="H202" s="58"/>
      <c r="I202" s="58"/>
      <c r="J202" s="58"/>
      <c r="K202" s="58"/>
      <c r="L202" s="58"/>
      <c r="M202" s="59"/>
    </row>
    <row r="203" spans="1:13" ht="15.75">
      <c r="A203" s="56"/>
      <c r="B203" s="57"/>
      <c r="C203" s="57"/>
      <c r="D203" s="58"/>
      <c r="E203" s="58"/>
      <c r="F203" s="58"/>
      <c r="G203" s="58"/>
      <c r="H203" s="58"/>
      <c r="I203" s="58"/>
      <c r="J203" s="58"/>
      <c r="K203" s="58"/>
      <c r="L203" s="58"/>
      <c r="M203" s="59"/>
    </row>
    <row r="204" spans="1:13" ht="15.75">
      <c r="A204" s="56"/>
      <c r="B204" s="57"/>
      <c r="C204" s="57"/>
      <c r="D204" s="58"/>
      <c r="E204" s="58"/>
      <c r="F204" s="58"/>
      <c r="G204" s="58"/>
      <c r="H204" s="58"/>
      <c r="I204" s="58"/>
      <c r="J204" s="58"/>
      <c r="K204" s="58"/>
      <c r="L204" s="58"/>
      <c r="M204" s="59"/>
    </row>
    <row r="205" spans="1:13" ht="15.75">
      <c r="A205" s="56"/>
      <c r="B205" s="57"/>
      <c r="C205" s="57"/>
      <c r="D205" s="58"/>
      <c r="E205" s="58"/>
      <c r="F205" s="58"/>
      <c r="G205" s="58"/>
      <c r="H205" s="58"/>
      <c r="I205" s="58"/>
      <c r="J205" s="58"/>
      <c r="K205" s="58"/>
      <c r="L205" s="58"/>
      <c r="M205" s="59"/>
    </row>
    <row r="206" spans="1:13" ht="15.75">
      <c r="A206" s="56"/>
      <c r="B206" s="57"/>
      <c r="C206" s="57"/>
      <c r="D206" s="58"/>
      <c r="E206" s="58"/>
      <c r="F206" s="58"/>
      <c r="G206" s="58"/>
      <c r="H206" s="58"/>
      <c r="I206" s="58"/>
      <c r="J206" s="58"/>
      <c r="K206" s="58"/>
      <c r="L206" s="58"/>
      <c r="M206" s="59"/>
    </row>
    <row r="207" spans="1:13" ht="15.75">
      <c r="A207" s="56"/>
      <c r="B207" s="57"/>
      <c r="C207" s="57"/>
      <c r="D207" s="58"/>
      <c r="E207" s="58"/>
      <c r="F207" s="58"/>
      <c r="G207" s="58"/>
      <c r="H207" s="58"/>
      <c r="I207" s="58"/>
      <c r="J207" s="58"/>
      <c r="K207" s="58"/>
      <c r="L207" s="58"/>
      <c r="M207" s="59"/>
    </row>
    <row r="208" spans="1:13" ht="15.75">
      <c r="A208" s="56"/>
      <c r="B208" s="57"/>
      <c r="C208" s="57"/>
      <c r="D208" s="58"/>
      <c r="E208" s="58"/>
      <c r="F208" s="58"/>
      <c r="G208" s="58"/>
      <c r="H208" s="58"/>
      <c r="I208" s="58"/>
      <c r="J208" s="58"/>
      <c r="K208" s="58"/>
      <c r="L208" s="58"/>
      <c r="M208" s="59"/>
    </row>
    <row r="209" spans="1:13" ht="15.75">
      <c r="A209" s="56"/>
      <c r="B209" s="57"/>
      <c r="C209" s="57"/>
      <c r="D209" s="58"/>
      <c r="E209" s="58"/>
      <c r="F209" s="58"/>
      <c r="G209" s="58"/>
      <c r="H209" s="58"/>
      <c r="I209" s="58"/>
      <c r="J209" s="58"/>
      <c r="K209" s="58"/>
      <c r="L209" s="58"/>
      <c r="M209" s="59"/>
    </row>
    <row r="210" spans="1:13" ht="15.75">
      <c r="A210" s="56"/>
      <c r="B210" s="57"/>
      <c r="C210" s="57"/>
      <c r="D210" s="58"/>
      <c r="E210" s="58"/>
      <c r="F210" s="58"/>
      <c r="G210" s="58"/>
      <c r="H210" s="58"/>
      <c r="I210" s="58"/>
      <c r="J210" s="58"/>
      <c r="K210" s="58"/>
      <c r="L210" s="58"/>
      <c r="M210" s="59"/>
    </row>
    <row r="211" spans="1:13" ht="15.75">
      <c r="A211" s="56"/>
      <c r="B211" s="57"/>
      <c r="C211" s="57"/>
      <c r="D211" s="58"/>
      <c r="E211" s="58"/>
      <c r="F211" s="58"/>
      <c r="G211" s="58"/>
      <c r="H211" s="58"/>
      <c r="I211" s="58"/>
      <c r="J211" s="58"/>
      <c r="K211" s="58"/>
      <c r="L211" s="58"/>
      <c r="M211" s="59"/>
    </row>
    <row r="212" spans="1:13" ht="15.75">
      <c r="A212" s="56"/>
      <c r="B212" s="57"/>
      <c r="C212" s="57"/>
      <c r="D212" s="58"/>
      <c r="E212" s="58"/>
      <c r="F212" s="58"/>
      <c r="G212" s="58"/>
      <c r="H212" s="58"/>
      <c r="I212" s="58"/>
      <c r="J212" s="58"/>
      <c r="K212" s="58"/>
      <c r="L212" s="58"/>
      <c r="M212" s="59"/>
    </row>
    <row r="213" spans="1:13" ht="15.75">
      <c r="A213" s="56"/>
      <c r="B213" s="57"/>
      <c r="C213" s="57"/>
      <c r="D213" s="58"/>
      <c r="E213" s="58"/>
      <c r="F213" s="58"/>
      <c r="G213" s="58"/>
      <c r="H213" s="58"/>
      <c r="I213" s="58"/>
      <c r="J213" s="58"/>
      <c r="K213" s="58"/>
      <c r="L213" s="58"/>
      <c r="M213" s="59"/>
    </row>
    <row r="214" spans="1:13" ht="15.75">
      <c r="A214" s="56"/>
      <c r="B214" s="57"/>
      <c r="C214" s="57"/>
      <c r="D214" s="58"/>
      <c r="E214" s="58"/>
      <c r="F214" s="58"/>
      <c r="G214" s="58"/>
      <c r="H214" s="58"/>
      <c r="I214" s="58"/>
      <c r="J214" s="58"/>
      <c r="K214" s="58"/>
      <c r="L214" s="58"/>
      <c r="M214" s="59"/>
    </row>
    <row r="215" spans="1:13" ht="15.75">
      <c r="A215" s="56"/>
      <c r="B215" s="57"/>
      <c r="C215" s="57"/>
      <c r="D215" s="58"/>
      <c r="E215" s="58"/>
      <c r="F215" s="58"/>
      <c r="G215" s="58"/>
      <c r="H215" s="58"/>
      <c r="I215" s="58"/>
      <c r="J215" s="58"/>
      <c r="K215" s="58"/>
      <c r="L215" s="58"/>
      <c r="M215" s="59"/>
    </row>
    <row r="216" spans="1:13" ht="15.75">
      <c r="A216" s="56"/>
      <c r="B216" s="57"/>
      <c r="C216" s="57"/>
      <c r="D216" s="58"/>
      <c r="E216" s="58"/>
      <c r="F216" s="58"/>
      <c r="G216" s="58"/>
      <c r="H216" s="58"/>
      <c r="I216" s="58"/>
      <c r="J216" s="58"/>
      <c r="K216" s="58"/>
      <c r="L216" s="58"/>
      <c r="M216" s="59"/>
    </row>
    <row r="217" spans="1:13" ht="15.75">
      <c r="A217" s="56"/>
      <c r="B217" s="57"/>
      <c r="C217" s="57"/>
      <c r="D217" s="58"/>
      <c r="E217" s="58"/>
      <c r="F217" s="58"/>
      <c r="G217" s="58"/>
      <c r="H217" s="58"/>
      <c r="I217" s="58"/>
      <c r="J217" s="58"/>
      <c r="K217" s="58"/>
      <c r="L217" s="58"/>
      <c r="M217" s="59"/>
    </row>
    <row r="218" spans="1:13" ht="15.75">
      <c r="A218" s="56"/>
      <c r="B218" s="57"/>
      <c r="C218" s="57"/>
      <c r="D218" s="58"/>
      <c r="E218" s="58"/>
      <c r="F218" s="58"/>
      <c r="G218" s="58"/>
      <c r="H218" s="58"/>
      <c r="I218" s="58"/>
      <c r="J218" s="58"/>
      <c r="K218" s="58"/>
      <c r="L218" s="58"/>
      <c r="M218" s="59"/>
    </row>
    <row r="219" spans="1:13" ht="15.75">
      <c r="A219" s="56"/>
      <c r="B219" s="57"/>
      <c r="C219" s="57"/>
      <c r="D219" s="58"/>
      <c r="E219" s="58"/>
      <c r="F219" s="58"/>
      <c r="G219" s="58"/>
      <c r="H219" s="58"/>
      <c r="I219" s="58"/>
      <c r="J219" s="58"/>
      <c r="K219" s="58"/>
      <c r="L219" s="58"/>
      <c r="M219" s="59"/>
    </row>
    <row r="220" spans="1:13" ht="15.75">
      <c r="A220" s="56"/>
      <c r="B220" s="57"/>
      <c r="C220" s="57"/>
      <c r="D220" s="58"/>
      <c r="E220" s="58"/>
      <c r="F220" s="58"/>
      <c r="G220" s="58"/>
      <c r="H220" s="58"/>
      <c r="I220" s="58"/>
      <c r="J220" s="58"/>
      <c r="K220" s="58"/>
      <c r="L220" s="58"/>
      <c r="M220" s="59"/>
    </row>
    <row r="221" spans="1:13" ht="15.75">
      <c r="A221" s="56"/>
      <c r="B221" s="57"/>
      <c r="C221" s="57"/>
      <c r="D221" s="58"/>
      <c r="E221" s="58"/>
      <c r="F221" s="58"/>
      <c r="G221" s="58"/>
      <c r="H221" s="58"/>
      <c r="I221" s="58"/>
      <c r="J221" s="58"/>
      <c r="K221" s="58"/>
      <c r="L221" s="58"/>
      <c r="M221" s="59"/>
    </row>
    <row r="222" spans="1:13" ht="15.75">
      <c r="A222" s="56"/>
      <c r="B222" s="57"/>
      <c r="C222" s="57"/>
      <c r="D222" s="58"/>
      <c r="E222" s="58"/>
      <c r="F222" s="58"/>
      <c r="G222" s="58"/>
      <c r="H222" s="58"/>
      <c r="I222" s="58"/>
      <c r="J222" s="58"/>
      <c r="K222" s="58"/>
      <c r="L222" s="58"/>
      <c r="M222" s="59"/>
    </row>
    <row r="223" spans="1:13" ht="15.75">
      <c r="A223" s="56"/>
      <c r="B223" s="57"/>
      <c r="C223" s="57"/>
      <c r="D223" s="58"/>
      <c r="E223" s="58"/>
      <c r="F223" s="58"/>
      <c r="G223" s="58"/>
      <c r="H223" s="58"/>
      <c r="I223" s="58"/>
      <c r="J223" s="58"/>
      <c r="K223" s="58"/>
      <c r="L223" s="58"/>
      <c r="M223" s="59"/>
    </row>
    <row r="224" spans="1:13" ht="15.75">
      <c r="A224" s="56"/>
      <c r="B224" s="57"/>
      <c r="C224" s="57"/>
      <c r="D224" s="58"/>
      <c r="E224" s="58"/>
      <c r="F224" s="58"/>
      <c r="G224" s="58"/>
      <c r="H224" s="58"/>
      <c r="I224" s="58"/>
      <c r="J224" s="58"/>
      <c r="K224" s="58"/>
      <c r="L224" s="58"/>
      <c r="M224" s="59"/>
    </row>
    <row r="225" spans="1:13" ht="15.75">
      <c r="A225" s="56"/>
      <c r="B225" s="57"/>
      <c r="C225" s="57"/>
      <c r="D225" s="58"/>
      <c r="E225" s="58"/>
      <c r="F225" s="58"/>
      <c r="G225" s="58"/>
      <c r="H225" s="58"/>
      <c r="I225" s="58"/>
      <c r="J225" s="58"/>
      <c r="K225" s="58"/>
      <c r="L225" s="58"/>
      <c r="M225" s="59"/>
    </row>
    <row r="226" spans="1:13" ht="15.75">
      <c r="A226" s="56"/>
      <c r="B226" s="57"/>
      <c r="C226" s="57"/>
      <c r="D226" s="58"/>
      <c r="E226" s="58"/>
      <c r="F226" s="58"/>
      <c r="G226" s="58"/>
      <c r="H226" s="58"/>
      <c r="I226" s="58"/>
      <c r="J226" s="58"/>
      <c r="K226" s="58"/>
      <c r="L226" s="58"/>
      <c r="M226" s="59"/>
    </row>
    <row r="227" spans="1:13" ht="15.75">
      <c r="A227" s="56"/>
      <c r="B227" s="57"/>
      <c r="C227" s="57"/>
      <c r="D227" s="58"/>
      <c r="E227" s="58"/>
      <c r="F227" s="58"/>
      <c r="G227" s="58"/>
      <c r="H227" s="58"/>
      <c r="I227" s="58"/>
      <c r="J227" s="58"/>
      <c r="K227" s="58"/>
      <c r="L227" s="58"/>
      <c r="M227" s="59"/>
    </row>
    <row r="228" spans="1:13" ht="15.75">
      <c r="A228" s="56"/>
      <c r="B228" s="57"/>
      <c r="C228" s="57"/>
      <c r="D228" s="58"/>
      <c r="E228" s="58"/>
      <c r="F228" s="58"/>
      <c r="G228" s="58"/>
      <c r="H228" s="58"/>
      <c r="I228" s="58"/>
      <c r="J228" s="58"/>
      <c r="K228" s="58"/>
      <c r="L228" s="58"/>
      <c r="M228" s="59"/>
    </row>
    <row r="229" spans="1:13" ht="15.75">
      <c r="A229" s="56"/>
      <c r="B229" s="57"/>
      <c r="C229" s="57"/>
      <c r="D229" s="58"/>
      <c r="E229" s="58"/>
      <c r="F229" s="58"/>
      <c r="G229" s="58"/>
      <c r="H229" s="58"/>
      <c r="I229" s="58"/>
      <c r="J229" s="58"/>
      <c r="K229" s="58"/>
      <c r="L229" s="58"/>
      <c r="M229" s="59"/>
    </row>
    <row r="230" spans="1:13" ht="15.75">
      <c r="A230" s="56"/>
      <c r="B230" s="57"/>
      <c r="C230" s="57"/>
      <c r="D230" s="58"/>
      <c r="E230" s="58"/>
      <c r="F230" s="58"/>
      <c r="G230" s="58"/>
      <c r="H230" s="58"/>
      <c r="I230" s="58"/>
      <c r="J230" s="58"/>
      <c r="K230" s="58"/>
      <c r="L230" s="58"/>
      <c r="M230" s="59"/>
    </row>
    <row r="231" spans="1:13" ht="15.75">
      <c r="A231" s="56"/>
      <c r="B231" s="57"/>
      <c r="C231" s="57"/>
      <c r="D231" s="58"/>
      <c r="E231" s="58"/>
      <c r="F231" s="58"/>
      <c r="G231" s="58"/>
      <c r="H231" s="58"/>
      <c r="I231" s="58"/>
      <c r="J231" s="58"/>
      <c r="K231" s="58"/>
      <c r="L231" s="58"/>
      <c r="M231" s="59"/>
    </row>
    <row r="232" spans="1:13" ht="15.75">
      <c r="A232" s="56"/>
      <c r="B232" s="57"/>
      <c r="C232" s="57"/>
      <c r="D232" s="58"/>
      <c r="E232" s="58"/>
      <c r="F232" s="58"/>
      <c r="G232" s="58"/>
      <c r="H232" s="58"/>
      <c r="I232" s="58"/>
      <c r="J232" s="58"/>
      <c r="K232" s="58"/>
      <c r="L232" s="58"/>
      <c r="M232" s="59"/>
    </row>
    <row r="233" spans="1:13" ht="15.75">
      <c r="A233" s="56"/>
      <c r="B233" s="57"/>
      <c r="C233" s="57"/>
      <c r="D233" s="58"/>
      <c r="E233" s="58"/>
      <c r="F233" s="58"/>
      <c r="G233" s="58"/>
      <c r="H233" s="58"/>
      <c r="I233" s="58"/>
      <c r="J233" s="58"/>
      <c r="K233" s="58"/>
      <c r="L233" s="58"/>
      <c r="M233" s="59"/>
    </row>
    <row r="234" spans="1:13" ht="15.75">
      <c r="A234" s="56"/>
      <c r="B234" s="57"/>
      <c r="C234" s="57"/>
      <c r="D234" s="58"/>
      <c r="E234" s="58"/>
      <c r="F234" s="58"/>
      <c r="G234" s="58"/>
      <c r="H234" s="58"/>
      <c r="I234" s="58"/>
      <c r="J234" s="58"/>
      <c r="K234" s="58"/>
      <c r="L234" s="58"/>
      <c r="M234" s="59"/>
    </row>
    <row r="235" spans="1:13" ht="15.75">
      <c r="A235" s="56"/>
      <c r="B235" s="57"/>
      <c r="C235" s="57"/>
      <c r="D235" s="58"/>
      <c r="E235" s="58"/>
      <c r="F235" s="58"/>
      <c r="G235" s="58"/>
      <c r="H235" s="58"/>
      <c r="I235" s="58"/>
      <c r="J235" s="58"/>
      <c r="K235" s="58"/>
      <c r="L235" s="58"/>
      <c r="M235" s="59"/>
    </row>
    <row r="236" spans="1:13" ht="15.75">
      <c r="A236" s="56"/>
      <c r="B236" s="57"/>
      <c r="C236" s="57"/>
      <c r="D236" s="58"/>
      <c r="E236" s="58"/>
      <c r="F236" s="58"/>
      <c r="G236" s="58"/>
      <c r="H236" s="58"/>
      <c r="I236" s="58"/>
      <c r="J236" s="58"/>
      <c r="K236" s="58"/>
      <c r="L236" s="58"/>
      <c r="M236" s="59"/>
    </row>
    <row r="237" spans="1:13" ht="15.75">
      <c r="A237" s="56"/>
      <c r="B237" s="57"/>
      <c r="C237" s="57"/>
      <c r="D237" s="58"/>
      <c r="E237" s="58"/>
      <c r="F237" s="58"/>
      <c r="G237" s="58"/>
      <c r="H237" s="58"/>
      <c r="I237" s="58"/>
      <c r="J237" s="58"/>
      <c r="K237" s="58"/>
      <c r="L237" s="58"/>
      <c r="M237" s="59"/>
    </row>
    <row r="238" spans="1:13" ht="15.75">
      <c r="A238" s="56"/>
      <c r="B238" s="57"/>
      <c r="C238" s="57"/>
      <c r="D238" s="58"/>
      <c r="E238" s="58"/>
      <c r="F238" s="58"/>
      <c r="G238" s="58"/>
      <c r="H238" s="58"/>
      <c r="I238" s="58"/>
      <c r="J238" s="58"/>
      <c r="K238" s="58"/>
      <c r="L238" s="58"/>
      <c r="M238" s="59"/>
    </row>
    <row r="239" spans="1:13" ht="15.75">
      <c r="A239" s="56"/>
      <c r="B239" s="57"/>
      <c r="C239" s="57"/>
      <c r="D239" s="58"/>
      <c r="E239" s="58"/>
      <c r="F239" s="58"/>
      <c r="G239" s="58"/>
      <c r="H239" s="58"/>
      <c r="I239" s="58"/>
      <c r="J239" s="58"/>
      <c r="K239" s="58"/>
      <c r="L239" s="58"/>
      <c r="M239" s="59"/>
    </row>
    <row r="240" spans="1:13" ht="15.75">
      <c r="A240" s="56"/>
      <c r="B240" s="57"/>
      <c r="C240" s="57"/>
      <c r="D240" s="58"/>
      <c r="E240" s="58"/>
      <c r="F240" s="58"/>
      <c r="G240" s="58"/>
      <c r="H240" s="58"/>
      <c r="I240" s="58"/>
      <c r="J240" s="58"/>
      <c r="K240" s="58"/>
      <c r="L240" s="58"/>
      <c r="M240" s="59"/>
    </row>
    <row r="241" spans="1:13" ht="15.75">
      <c r="A241" s="56"/>
      <c r="B241" s="57"/>
      <c r="C241" s="57"/>
      <c r="D241" s="58"/>
      <c r="E241" s="58"/>
      <c r="F241" s="58"/>
      <c r="G241" s="58"/>
      <c r="H241" s="58"/>
      <c r="I241" s="58"/>
      <c r="J241" s="58"/>
      <c r="K241" s="58"/>
      <c r="L241" s="58"/>
      <c r="M241" s="59"/>
    </row>
    <row r="242" spans="1:13" ht="15.75">
      <c r="A242" s="56"/>
      <c r="B242" s="57"/>
      <c r="C242" s="57"/>
      <c r="D242" s="58"/>
      <c r="E242" s="58"/>
      <c r="F242" s="58"/>
      <c r="G242" s="58"/>
      <c r="H242" s="58"/>
      <c r="I242" s="58"/>
      <c r="J242" s="58"/>
      <c r="K242" s="58"/>
      <c r="L242" s="58"/>
      <c r="M242" s="59"/>
    </row>
    <row r="243" spans="1:13" ht="15.75">
      <c r="A243" s="56"/>
      <c r="B243" s="57"/>
      <c r="C243" s="57"/>
      <c r="D243" s="58"/>
      <c r="E243" s="58"/>
      <c r="F243" s="58"/>
      <c r="G243" s="58"/>
      <c r="H243" s="58"/>
      <c r="I243" s="58"/>
      <c r="J243" s="58"/>
      <c r="K243" s="58"/>
      <c r="L243" s="58"/>
      <c r="M243" s="59"/>
    </row>
    <row r="244" spans="1:13" ht="15.75">
      <c r="A244" s="56"/>
      <c r="B244" s="57"/>
      <c r="C244" s="57"/>
      <c r="D244" s="58"/>
      <c r="E244" s="58"/>
      <c r="F244" s="58"/>
      <c r="G244" s="58"/>
      <c r="H244" s="58"/>
      <c r="I244" s="58"/>
      <c r="J244" s="58"/>
      <c r="K244" s="58"/>
      <c r="L244" s="58"/>
      <c r="M244" s="59"/>
    </row>
    <row r="245" spans="1:13" ht="15.75">
      <c r="A245" s="56"/>
      <c r="B245" s="57"/>
      <c r="C245" s="57"/>
      <c r="D245" s="58"/>
      <c r="E245" s="58"/>
      <c r="F245" s="58"/>
      <c r="G245" s="58"/>
      <c r="H245" s="58"/>
      <c r="I245" s="58"/>
      <c r="J245" s="58"/>
      <c r="K245" s="58"/>
      <c r="L245" s="58"/>
      <c r="M245" s="59"/>
    </row>
    <row r="246" spans="1:13" ht="15.75">
      <c r="A246" s="56"/>
      <c r="B246" s="57"/>
      <c r="C246" s="57"/>
      <c r="D246" s="58"/>
      <c r="E246" s="58"/>
      <c r="F246" s="58"/>
      <c r="G246" s="58"/>
      <c r="H246" s="58"/>
      <c r="I246" s="58"/>
      <c r="J246" s="58"/>
      <c r="K246" s="58"/>
      <c r="L246" s="58"/>
      <c r="M246" s="59"/>
    </row>
    <row r="247" spans="1:13" ht="15.75">
      <c r="A247" s="56"/>
      <c r="B247" s="57"/>
      <c r="C247" s="57"/>
      <c r="D247" s="58"/>
      <c r="E247" s="58"/>
      <c r="F247" s="58"/>
      <c r="G247" s="58"/>
      <c r="H247" s="58"/>
      <c r="I247" s="58"/>
      <c r="J247" s="58"/>
      <c r="K247" s="58"/>
      <c r="L247" s="58"/>
      <c r="M247" s="59"/>
    </row>
    <row r="248" spans="1:13" ht="15.75">
      <c r="A248" s="56"/>
      <c r="B248" s="57"/>
      <c r="C248" s="57"/>
      <c r="D248" s="58"/>
      <c r="E248" s="58"/>
      <c r="F248" s="58"/>
      <c r="G248" s="58"/>
      <c r="H248" s="58"/>
      <c r="I248" s="58"/>
      <c r="J248" s="58"/>
      <c r="K248" s="58"/>
      <c r="L248" s="58"/>
      <c r="M248" s="59"/>
    </row>
    <row r="249" spans="1:13" ht="15.75">
      <c r="A249" s="56"/>
      <c r="B249" s="57"/>
      <c r="C249" s="57"/>
      <c r="D249" s="58"/>
      <c r="E249" s="58"/>
      <c r="F249" s="58"/>
      <c r="G249" s="58"/>
      <c r="H249" s="58"/>
      <c r="I249" s="58"/>
      <c r="J249" s="58"/>
      <c r="K249" s="58"/>
      <c r="L249" s="58"/>
      <c r="M249" s="59"/>
    </row>
    <row r="250" spans="1:13" ht="15.75">
      <c r="A250" s="56"/>
      <c r="B250" s="57"/>
      <c r="C250" s="57"/>
      <c r="D250" s="58"/>
      <c r="E250" s="58"/>
      <c r="F250" s="58"/>
      <c r="G250" s="58"/>
      <c r="H250" s="58"/>
      <c r="I250" s="58"/>
      <c r="J250" s="58"/>
      <c r="K250" s="58"/>
      <c r="L250" s="58"/>
      <c r="M250" s="59"/>
    </row>
    <row r="251" spans="1:13" ht="15.75">
      <c r="A251" s="56"/>
      <c r="B251" s="57"/>
      <c r="C251" s="57"/>
      <c r="D251" s="58"/>
      <c r="E251" s="58"/>
      <c r="F251" s="58"/>
      <c r="G251" s="58"/>
      <c r="H251" s="58"/>
      <c r="I251" s="58"/>
      <c r="J251" s="58"/>
      <c r="K251" s="58"/>
      <c r="L251" s="58"/>
      <c r="M251" s="59"/>
    </row>
    <row r="252" spans="1:13" ht="15.75">
      <c r="A252" s="56"/>
      <c r="B252" s="57"/>
      <c r="C252" s="57"/>
      <c r="D252" s="58"/>
      <c r="E252" s="58"/>
      <c r="F252" s="58"/>
      <c r="G252" s="58"/>
      <c r="H252" s="58"/>
      <c r="I252" s="58"/>
      <c r="J252" s="58"/>
      <c r="K252" s="58"/>
      <c r="L252" s="58"/>
      <c r="M252" s="59"/>
    </row>
    <row r="253" spans="1:13" ht="15.75">
      <c r="A253" s="56"/>
      <c r="B253" s="57"/>
      <c r="C253" s="57"/>
      <c r="D253" s="58"/>
      <c r="E253" s="58"/>
      <c r="F253" s="58"/>
      <c r="G253" s="58"/>
      <c r="H253" s="58"/>
      <c r="I253" s="58"/>
      <c r="J253" s="58"/>
      <c r="K253" s="58"/>
      <c r="L253" s="58"/>
      <c r="M253" s="59"/>
    </row>
    <row r="254" spans="1:13" ht="15.75">
      <c r="A254" s="56"/>
      <c r="B254" s="57"/>
      <c r="C254" s="57"/>
      <c r="D254" s="58"/>
      <c r="E254" s="58"/>
      <c r="F254" s="58"/>
      <c r="G254" s="58"/>
      <c r="H254" s="58"/>
      <c r="I254" s="58"/>
      <c r="J254" s="58"/>
      <c r="K254" s="58"/>
      <c r="L254" s="58"/>
      <c r="M254" s="59"/>
    </row>
    <row r="255" spans="1:13" ht="15.75">
      <c r="A255" s="56"/>
      <c r="B255" s="57"/>
      <c r="C255" s="57"/>
      <c r="D255" s="58"/>
      <c r="E255" s="58"/>
      <c r="F255" s="58"/>
      <c r="G255" s="58"/>
      <c r="H255" s="58"/>
      <c r="I255" s="58"/>
      <c r="J255" s="58"/>
      <c r="K255" s="58"/>
      <c r="L255" s="58"/>
      <c r="M255" s="59"/>
    </row>
    <row r="256" spans="1:13" ht="15.75">
      <c r="A256" s="56"/>
      <c r="B256" s="57"/>
      <c r="C256" s="57"/>
      <c r="D256" s="58"/>
      <c r="E256" s="58"/>
      <c r="F256" s="58"/>
      <c r="G256" s="58"/>
      <c r="H256" s="58"/>
      <c r="I256" s="58"/>
      <c r="J256" s="58"/>
      <c r="K256" s="58"/>
      <c r="L256" s="58"/>
      <c r="M256" s="59"/>
    </row>
    <row r="257" spans="1:13" ht="15.75">
      <c r="A257" s="56"/>
      <c r="B257" s="57"/>
      <c r="C257" s="57"/>
      <c r="D257" s="58"/>
      <c r="E257" s="58"/>
      <c r="F257" s="58"/>
      <c r="G257" s="58"/>
      <c r="H257" s="58"/>
      <c r="I257" s="58"/>
      <c r="J257" s="58"/>
      <c r="K257" s="58"/>
      <c r="L257" s="58"/>
      <c r="M257" s="59"/>
    </row>
    <row r="258" spans="1:13" ht="15.75">
      <c r="A258" s="56"/>
      <c r="B258" s="57"/>
      <c r="C258" s="57"/>
      <c r="D258" s="58"/>
      <c r="E258" s="58"/>
      <c r="F258" s="58"/>
      <c r="G258" s="58"/>
      <c r="H258" s="58"/>
      <c r="I258" s="58"/>
      <c r="J258" s="58"/>
      <c r="K258" s="58"/>
      <c r="L258" s="58"/>
      <c r="M258" s="59"/>
    </row>
    <row r="259" spans="1:13" ht="15.75">
      <c r="A259" s="56"/>
      <c r="B259" s="57"/>
      <c r="C259" s="57"/>
      <c r="D259" s="58"/>
      <c r="E259" s="58"/>
      <c r="F259" s="58"/>
      <c r="G259" s="58"/>
      <c r="H259" s="58"/>
      <c r="I259" s="58"/>
      <c r="J259" s="58"/>
      <c r="K259" s="58"/>
      <c r="L259" s="58"/>
      <c r="M259" s="59"/>
    </row>
    <row r="260" spans="1:13" ht="15.75">
      <c r="A260" s="56"/>
      <c r="B260" s="57"/>
      <c r="C260" s="57"/>
      <c r="D260" s="58"/>
      <c r="E260" s="58"/>
      <c r="F260" s="58"/>
      <c r="G260" s="58"/>
      <c r="H260" s="58"/>
      <c r="I260" s="58"/>
      <c r="J260" s="58"/>
      <c r="K260" s="58"/>
      <c r="L260" s="58"/>
      <c r="M260" s="59"/>
    </row>
    <row r="261" spans="1:13" ht="15.75">
      <c r="A261" s="56"/>
      <c r="B261" s="57"/>
      <c r="C261" s="57"/>
      <c r="D261" s="58"/>
      <c r="E261" s="58"/>
      <c r="F261" s="58"/>
      <c r="G261" s="58"/>
      <c r="H261" s="58"/>
      <c r="I261" s="58"/>
      <c r="J261" s="58"/>
      <c r="K261" s="58"/>
      <c r="L261" s="58"/>
      <c r="M261" s="59"/>
    </row>
    <row r="262" spans="1:13" ht="15.75">
      <c r="A262" s="56"/>
      <c r="B262" s="57"/>
      <c r="C262" s="57"/>
      <c r="D262" s="58"/>
      <c r="E262" s="58"/>
      <c r="F262" s="58"/>
      <c r="G262" s="58"/>
      <c r="H262" s="58"/>
      <c r="I262" s="58"/>
      <c r="J262" s="58"/>
      <c r="K262" s="58"/>
      <c r="L262" s="58"/>
      <c r="M262" s="59"/>
    </row>
    <row r="263" spans="1:13" ht="15.75">
      <c r="A263" s="56"/>
      <c r="B263" s="57"/>
      <c r="C263" s="57"/>
      <c r="D263" s="58"/>
      <c r="E263" s="58"/>
      <c r="F263" s="58"/>
      <c r="G263" s="58"/>
      <c r="H263" s="58"/>
      <c r="I263" s="58"/>
      <c r="J263" s="58"/>
      <c r="K263" s="58"/>
      <c r="L263" s="58"/>
      <c r="M263" s="59"/>
    </row>
    <row r="264" spans="1:13" ht="15.75">
      <c r="A264" s="56"/>
      <c r="B264" s="57"/>
      <c r="C264" s="57"/>
      <c r="D264" s="58"/>
      <c r="E264" s="58"/>
      <c r="F264" s="58"/>
      <c r="G264" s="58"/>
      <c r="H264" s="58"/>
      <c r="I264" s="58"/>
      <c r="J264" s="58"/>
      <c r="K264" s="58"/>
      <c r="L264" s="58"/>
      <c r="M264" s="59"/>
    </row>
    <row r="265" spans="1:13" ht="15.75">
      <c r="A265" s="56"/>
      <c r="B265" s="57"/>
      <c r="C265" s="57"/>
      <c r="D265" s="58"/>
      <c r="E265" s="58"/>
      <c r="F265" s="58"/>
      <c r="G265" s="58"/>
      <c r="H265" s="58"/>
      <c r="I265" s="58"/>
      <c r="J265" s="58"/>
      <c r="K265" s="58"/>
      <c r="L265" s="58"/>
      <c r="M265" s="59"/>
    </row>
    <row r="266" spans="1:13" ht="15.75">
      <c r="A266" s="56"/>
      <c r="B266" s="57"/>
      <c r="C266" s="57"/>
      <c r="D266" s="58"/>
      <c r="E266" s="58"/>
      <c r="F266" s="58"/>
      <c r="G266" s="58"/>
      <c r="H266" s="58"/>
      <c r="I266" s="58"/>
      <c r="J266" s="58"/>
      <c r="K266" s="58"/>
      <c r="L266" s="58"/>
      <c r="M266" s="59"/>
    </row>
    <row r="267" spans="1:13" ht="15.75">
      <c r="A267" s="56"/>
      <c r="B267" s="57"/>
      <c r="C267" s="57"/>
      <c r="D267" s="58"/>
      <c r="E267" s="58"/>
      <c r="F267" s="58"/>
      <c r="G267" s="58"/>
      <c r="H267" s="58"/>
      <c r="I267" s="58"/>
      <c r="J267" s="58"/>
      <c r="K267" s="58"/>
      <c r="L267" s="58"/>
      <c r="M267" s="59"/>
    </row>
    <row r="268" spans="1:13" ht="15.75">
      <c r="A268" s="56"/>
      <c r="B268" s="57"/>
      <c r="C268" s="57"/>
      <c r="D268" s="58"/>
      <c r="E268" s="58"/>
      <c r="F268" s="58"/>
      <c r="G268" s="58"/>
      <c r="H268" s="58"/>
      <c r="I268" s="58"/>
      <c r="J268" s="58"/>
      <c r="K268" s="58"/>
      <c r="L268" s="58"/>
      <c r="M268" s="59"/>
    </row>
    <row r="269" spans="1:13" ht="15.75">
      <c r="A269" s="56"/>
      <c r="B269" s="57"/>
      <c r="C269" s="57"/>
      <c r="D269" s="58"/>
      <c r="E269" s="58"/>
      <c r="F269" s="58"/>
      <c r="G269" s="58"/>
      <c r="H269" s="58"/>
      <c r="I269" s="58"/>
      <c r="J269" s="58"/>
      <c r="K269" s="58"/>
      <c r="L269" s="58"/>
      <c r="M269" s="59"/>
    </row>
    <row r="270" spans="1:13" ht="15.75">
      <c r="A270" s="56"/>
      <c r="B270" s="57"/>
      <c r="C270" s="57"/>
      <c r="D270" s="58"/>
      <c r="E270" s="58"/>
      <c r="F270" s="58"/>
      <c r="G270" s="58"/>
      <c r="H270" s="58"/>
      <c r="I270" s="58"/>
      <c r="J270" s="58"/>
      <c r="K270" s="58"/>
      <c r="L270" s="58"/>
      <c r="M270" s="59"/>
    </row>
    <row r="271" spans="1:13" ht="15.75">
      <c r="A271" s="56"/>
      <c r="B271" s="57"/>
      <c r="C271" s="57"/>
      <c r="D271" s="58"/>
      <c r="E271" s="58"/>
      <c r="F271" s="58"/>
      <c r="G271" s="58"/>
      <c r="H271" s="58"/>
      <c r="I271" s="58"/>
      <c r="J271" s="58"/>
      <c r="K271" s="58"/>
      <c r="L271" s="58"/>
      <c r="M271" s="59"/>
    </row>
    <row r="272" spans="1:13" ht="15.75">
      <c r="A272" s="56"/>
      <c r="B272" s="57"/>
      <c r="C272" s="57"/>
      <c r="D272" s="58"/>
      <c r="E272" s="58"/>
      <c r="F272" s="58"/>
      <c r="G272" s="58"/>
      <c r="H272" s="58"/>
      <c r="I272" s="58"/>
      <c r="J272" s="58"/>
      <c r="K272" s="58"/>
      <c r="L272" s="58"/>
      <c r="M272" s="59"/>
    </row>
    <row r="273" spans="1:13" ht="15.75">
      <c r="A273" s="56"/>
      <c r="B273" s="57"/>
      <c r="C273" s="57"/>
      <c r="D273" s="58"/>
      <c r="E273" s="58"/>
      <c r="F273" s="58"/>
      <c r="G273" s="58"/>
      <c r="H273" s="58"/>
      <c r="I273" s="58"/>
      <c r="J273" s="58"/>
      <c r="K273" s="58"/>
      <c r="L273" s="58"/>
      <c r="M273" s="59"/>
    </row>
    <row r="274" spans="1:13" ht="15.75">
      <c r="A274" s="56"/>
      <c r="B274" s="57"/>
      <c r="C274" s="57"/>
      <c r="D274" s="58"/>
      <c r="E274" s="58"/>
      <c r="F274" s="58"/>
      <c r="G274" s="58"/>
      <c r="H274" s="58"/>
      <c r="I274" s="58"/>
      <c r="J274" s="58"/>
      <c r="K274" s="58"/>
      <c r="L274" s="58"/>
      <c r="M274" s="59"/>
    </row>
    <row r="275" spans="1:13" ht="15.75">
      <c r="A275" s="56"/>
      <c r="B275" s="57"/>
      <c r="C275" s="57"/>
      <c r="D275" s="58"/>
      <c r="E275" s="58"/>
      <c r="F275" s="58"/>
      <c r="G275" s="58"/>
      <c r="H275" s="58"/>
      <c r="I275" s="58"/>
      <c r="J275" s="58"/>
      <c r="K275" s="58"/>
      <c r="L275" s="58"/>
      <c r="M275" s="59"/>
    </row>
    <row r="276" spans="1:13" ht="15.75">
      <c r="A276" s="56"/>
      <c r="B276" s="57"/>
      <c r="C276" s="57"/>
      <c r="D276" s="58"/>
      <c r="E276" s="58"/>
      <c r="F276" s="58"/>
      <c r="G276" s="58"/>
      <c r="H276" s="58"/>
      <c r="I276" s="58"/>
      <c r="J276" s="58"/>
      <c r="K276" s="58"/>
      <c r="L276" s="58"/>
      <c r="M276" s="59"/>
    </row>
    <row r="277" spans="1:13" ht="15.75">
      <c r="A277" s="56"/>
      <c r="B277" s="57"/>
      <c r="C277" s="57"/>
      <c r="D277" s="58"/>
      <c r="E277" s="58"/>
      <c r="F277" s="58"/>
      <c r="G277" s="58"/>
      <c r="H277" s="58"/>
      <c r="I277" s="58"/>
      <c r="J277" s="58"/>
      <c r="K277" s="58"/>
      <c r="L277" s="58"/>
      <c r="M277" s="59"/>
    </row>
    <row r="278" spans="1:13" ht="15.75">
      <c r="A278" s="56"/>
      <c r="B278" s="57"/>
      <c r="C278" s="57"/>
      <c r="D278" s="58"/>
      <c r="E278" s="58"/>
      <c r="F278" s="58"/>
      <c r="G278" s="58"/>
      <c r="H278" s="58"/>
      <c r="I278" s="58"/>
      <c r="J278" s="58"/>
      <c r="K278" s="58"/>
      <c r="L278" s="58"/>
      <c r="M278" s="59"/>
    </row>
    <row r="279" spans="1:13" ht="15.75">
      <c r="A279" s="56"/>
      <c r="B279" s="57"/>
      <c r="C279" s="57"/>
      <c r="D279" s="58"/>
      <c r="E279" s="58"/>
      <c r="F279" s="58"/>
      <c r="G279" s="58"/>
      <c r="H279" s="58"/>
      <c r="I279" s="58"/>
      <c r="J279" s="58"/>
      <c r="K279" s="58"/>
      <c r="L279" s="58"/>
      <c r="M279" s="59"/>
    </row>
    <row r="280" spans="1:13" ht="15.75">
      <c r="A280" s="56"/>
      <c r="B280" s="57"/>
      <c r="C280" s="57"/>
      <c r="D280" s="58"/>
      <c r="E280" s="58"/>
      <c r="F280" s="58"/>
      <c r="G280" s="58"/>
      <c r="H280" s="58"/>
      <c r="I280" s="58"/>
      <c r="J280" s="58"/>
      <c r="K280" s="58"/>
      <c r="L280" s="58"/>
      <c r="M280" s="59"/>
    </row>
    <row r="281" spans="1:13" ht="15.75">
      <c r="A281" s="56"/>
      <c r="B281" s="57"/>
      <c r="C281" s="57"/>
      <c r="D281" s="58"/>
      <c r="E281" s="58"/>
      <c r="F281" s="58"/>
      <c r="G281" s="58"/>
      <c r="H281" s="58"/>
      <c r="I281" s="58"/>
      <c r="J281" s="58"/>
      <c r="K281" s="58"/>
      <c r="L281" s="58"/>
      <c r="M281" s="59"/>
    </row>
    <row r="282" spans="1:13" ht="15.75">
      <c r="A282" s="56"/>
      <c r="B282" s="57"/>
      <c r="C282" s="57"/>
      <c r="D282" s="58"/>
      <c r="E282" s="58"/>
      <c r="F282" s="58"/>
      <c r="G282" s="58"/>
      <c r="H282" s="58"/>
      <c r="I282" s="58"/>
      <c r="J282" s="58"/>
      <c r="K282" s="58"/>
      <c r="L282" s="58"/>
      <c r="M282" s="59"/>
    </row>
    <row r="283" spans="1:13" ht="15.75">
      <c r="A283" s="56"/>
      <c r="B283" s="57"/>
      <c r="C283" s="57"/>
      <c r="D283" s="58"/>
      <c r="E283" s="58"/>
      <c r="F283" s="58"/>
      <c r="G283" s="58"/>
      <c r="H283" s="58"/>
      <c r="I283" s="58"/>
      <c r="J283" s="58"/>
      <c r="K283" s="58"/>
      <c r="L283" s="58"/>
      <c r="M283" s="59"/>
    </row>
    <row r="284" spans="1:13" ht="15.75">
      <c r="A284" s="56"/>
      <c r="B284" s="57"/>
      <c r="C284" s="57"/>
      <c r="D284" s="58"/>
      <c r="E284" s="58"/>
      <c r="F284" s="58"/>
      <c r="G284" s="58"/>
      <c r="H284" s="58"/>
      <c r="I284" s="58"/>
      <c r="J284" s="58"/>
      <c r="K284" s="58"/>
      <c r="L284" s="58"/>
      <c r="M284" s="59"/>
    </row>
    <row r="285" spans="1:13" ht="15.75">
      <c r="A285" s="56"/>
      <c r="B285" s="57"/>
      <c r="C285" s="57"/>
      <c r="D285" s="58"/>
      <c r="E285" s="58"/>
      <c r="F285" s="58"/>
      <c r="G285" s="58"/>
      <c r="H285" s="58"/>
      <c r="I285" s="58"/>
      <c r="J285" s="58"/>
      <c r="K285" s="58"/>
      <c r="L285" s="58"/>
      <c r="M285" s="59"/>
    </row>
    <row r="286" spans="1:13" ht="15.75">
      <c r="A286" s="56"/>
      <c r="B286" s="57"/>
      <c r="C286" s="57"/>
      <c r="D286" s="58"/>
      <c r="E286" s="58"/>
      <c r="F286" s="58"/>
      <c r="G286" s="58"/>
      <c r="H286" s="58"/>
      <c r="I286" s="58"/>
      <c r="J286" s="58"/>
      <c r="K286" s="58"/>
      <c r="L286" s="58"/>
      <c r="M286" s="59"/>
    </row>
    <row r="287" spans="1:13" ht="15.75">
      <c r="A287" s="56"/>
      <c r="B287" s="57"/>
      <c r="C287" s="57"/>
      <c r="D287" s="58"/>
      <c r="E287" s="58"/>
      <c r="F287" s="58"/>
      <c r="G287" s="58"/>
      <c r="H287" s="58"/>
      <c r="I287" s="58"/>
      <c r="J287" s="58"/>
      <c r="K287" s="58"/>
      <c r="L287" s="58"/>
      <c r="M287" s="59"/>
    </row>
    <row r="288" spans="1:13" ht="15.75">
      <c r="A288" s="56"/>
      <c r="B288" s="57"/>
      <c r="C288" s="57"/>
      <c r="D288" s="58"/>
      <c r="E288" s="58"/>
      <c r="F288" s="58"/>
      <c r="G288" s="58"/>
      <c r="H288" s="58"/>
      <c r="I288" s="58"/>
      <c r="J288" s="58"/>
      <c r="K288" s="58"/>
      <c r="L288" s="58"/>
      <c r="M288" s="59"/>
    </row>
    <row r="289" spans="1:13" ht="15.75">
      <c r="A289" s="56"/>
      <c r="B289" s="57"/>
      <c r="C289" s="57"/>
      <c r="D289" s="58"/>
      <c r="E289" s="58"/>
      <c r="F289" s="58"/>
      <c r="G289" s="58"/>
      <c r="H289" s="58"/>
      <c r="I289" s="58"/>
      <c r="J289" s="58"/>
      <c r="K289" s="58"/>
      <c r="L289" s="58"/>
      <c r="M289" s="59"/>
    </row>
    <row r="290" spans="1:13" ht="15.75">
      <c r="A290" s="56"/>
      <c r="B290" s="57"/>
      <c r="C290" s="57"/>
      <c r="D290" s="58"/>
      <c r="E290" s="58"/>
      <c r="F290" s="58"/>
      <c r="G290" s="58"/>
      <c r="H290" s="58"/>
      <c r="I290" s="58"/>
      <c r="J290" s="58"/>
      <c r="K290" s="58"/>
      <c r="L290" s="58"/>
      <c r="M290" s="59"/>
    </row>
    <row r="291" spans="1:13" ht="15.75">
      <c r="A291" s="56"/>
      <c r="B291" s="57"/>
      <c r="C291" s="57"/>
      <c r="D291" s="58"/>
      <c r="E291" s="58"/>
      <c r="F291" s="58"/>
      <c r="G291" s="58"/>
      <c r="H291" s="58"/>
      <c r="I291" s="58"/>
      <c r="J291" s="58"/>
      <c r="K291" s="58"/>
      <c r="L291" s="58"/>
      <c r="M291" s="59"/>
    </row>
  </sheetData>
  <sheetProtection selectLockedCells="1" selectUnlockedCells="1"/>
  <mergeCells count="13">
    <mergeCell ref="A6:A7"/>
    <mergeCell ref="B6:C7"/>
    <mergeCell ref="A1:L1"/>
    <mergeCell ref="A2:M2"/>
    <mergeCell ref="A3:M3"/>
    <mergeCell ref="A4:M4"/>
    <mergeCell ref="A5:L5"/>
    <mergeCell ref="D6:E6"/>
    <mergeCell ref="H6:I6"/>
    <mergeCell ref="F6:G6"/>
    <mergeCell ref="J6:K6"/>
    <mergeCell ref="L6:M6"/>
    <mergeCell ref="B8:C8"/>
  </mergeCells>
  <printOptions/>
  <pageMargins left="0.2755905511811024" right="0.2362204724409449" top="0.5905511811023623" bottom="0.3937007874015748" header="0.5118110236220472" footer="0.1968503937007874"/>
  <pageSetup fitToHeight="1000" fitToWidth="1" horizontalDpi="300" verticalDpi="300" orientation="landscape" paperSize="9" scale="5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</cp:lastModifiedBy>
  <cp:lastPrinted>2019-07-17T07:35:41Z</cp:lastPrinted>
  <dcterms:created xsi:type="dcterms:W3CDTF">1996-10-08T23:32:33Z</dcterms:created>
  <dcterms:modified xsi:type="dcterms:W3CDTF">2019-07-18T08:18:15Z</dcterms:modified>
  <cp:category/>
  <cp:version/>
  <cp:contentType/>
  <cp:contentStatus/>
</cp:coreProperties>
</file>