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4940" windowHeight="8385" activeTab="0"/>
  </bookViews>
  <sheets>
    <sheet name="Лист1" sheetId="1" r:id="rId1"/>
  </sheets>
  <definedNames>
    <definedName name="Z_AAD40362_F69B_45C3_AC4F_0202958B88E5_.wvu.PrintArea" localSheetId="0" hidden="1">'Лист1'!$A$1:$I$9</definedName>
    <definedName name="Z_AAD40362_F69B_45C3_AC4F_0202958B88E5_.wvu.PrintTitles" localSheetId="0" hidden="1">'Лист1'!#REF!</definedName>
    <definedName name="Z_AAD40362_F69B_45C3_AC4F_0202958B88E5_.wvu.Rows" localSheetId="0" hidden="1">'Лист1'!$4:$4,'Лист1'!#REF!,'Лист1'!#REF!,'Лист1'!#REF!,'Лист1'!#REF!</definedName>
    <definedName name="Z_B2101CE6_628A_4128_A429_9629BE2C9BDC_.wvu.PrintArea" localSheetId="0" hidden="1">'Лист1'!$A$1:$I$9</definedName>
    <definedName name="Z_B2101CE6_628A_4128_A429_9629BE2C9BDC_.wvu.PrintTitles" localSheetId="0" hidden="1">'Лист1'!#REF!</definedName>
    <definedName name="Z_B2101CE6_628A_4128_A429_9629BE2C9BDC_.wvu.Rows" localSheetId="0" hidden="1">'Лист1'!#REF!,'Лист1'!#REF!,'Лист1'!#REF!,'Лист1'!#REF!,'Лист1'!#REF!,'Лист1'!#REF!,'Лист1'!#REF!,'Лист1'!#REF!,'Лист1'!#REF!,'Лист1'!#REF!,'Лист1'!#REF!</definedName>
    <definedName name="Z_C27A0DC9_0A2C_4B26_875B_A8B9AB1FA4B2_.wvu.PrintArea" localSheetId="0" hidden="1">'Лист1'!$A$1:$I$9</definedName>
    <definedName name="Z_C27A0DC9_0A2C_4B26_875B_A8B9AB1FA4B2_.wvu.PrintTitles" localSheetId="0" hidden="1">'Лист1'!#REF!</definedName>
    <definedName name="Z_C27A0DC9_0A2C_4B26_875B_A8B9AB1FA4B2_.wvu.Rows" localSheetId="0" hidden="1">'Лист1'!#REF!,'Лист1'!#REF!,'Лист1'!#REF!,'Лист1'!#REF!,'Лист1'!#REF!,'Лист1'!#REF!,'Лист1'!#REF!,'Лист1'!#REF!,'Лист1'!#REF!,'Лист1'!#REF!,'Лист1'!#REF!</definedName>
    <definedName name="Z_DDE5CD1F_A772_4836_9107_EDE8DBE49BF6_.wvu.PrintArea" localSheetId="0" hidden="1">'Лист1'!$A$1:$I$9</definedName>
    <definedName name="Z_DDE5CD1F_A772_4836_9107_EDE8DBE49BF6_.wvu.PrintTitles" localSheetId="0" hidden="1">'Лист1'!#REF!</definedName>
    <definedName name="Z_DDE5CD1F_A772_4836_9107_EDE8DBE49BF6_.wvu.Rows" localSheetId="0" hidden="1">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'Лист1'!$A$1:$I$124</definedName>
  </definedNames>
  <calcPr fullCalcOnLoad="1"/>
</workbook>
</file>

<file path=xl/sharedStrings.xml><?xml version="1.0" encoding="utf-8"?>
<sst xmlns="http://schemas.openxmlformats.org/spreadsheetml/2006/main" count="126" uniqueCount="111">
  <si>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</si>
  <si>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</si>
  <si>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</si>
  <si>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(грн.)</t>
  </si>
  <si>
    <t>Разом видатків на поточний рік</t>
  </si>
  <si>
    <t>Капітальні видатки</t>
  </si>
  <si>
    <r>
      <t>Назва об</t>
    </r>
    <r>
      <rPr>
        <sz val="14"/>
        <color indexed="8"/>
        <rFont val="Arial Cyr"/>
        <family val="0"/>
      </rPr>
      <t>ۥ</t>
    </r>
    <r>
      <rPr>
        <sz val="14"/>
        <color indexed="8"/>
        <rFont val="Times New Roman"/>
        <family val="1"/>
      </rPr>
      <t>єктів відповідно до проектно-кошторисної документації; тощо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</si>
  <si>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</si>
  <si>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0921</t>
  </si>
  <si>
    <t>0100000</t>
  </si>
  <si>
    <t>0110000</t>
  </si>
  <si>
    <t>1020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</si>
  <si>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</si>
  <si>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</si>
  <si>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</si>
  <si>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ВСЬОГО</t>
  </si>
  <si>
    <t>0490</t>
  </si>
  <si>
    <t>Внески до статутного капіталу суб`єктів господарювання</t>
  </si>
  <si>
    <t>Зміни до додатку №6</t>
  </si>
  <si>
    <t>Додаток № 5</t>
  </si>
  <si>
    <t xml:space="preserve">до рішення сільської ради "Про внесення </t>
  </si>
  <si>
    <t>змін до рішення сільської ради від 22.12.2017</t>
  </si>
  <si>
    <t xml:space="preserve"> № 2/10 "Про сільський бюджет на 2018 рік" </t>
  </si>
  <si>
    <t>до рішення сільської ради "Про сільський бюджет на 2018 рік"</t>
  </si>
  <si>
    <t>Перелік обۥєктів, видатки на які у 2018 році будуть проводитись за рахунок коштів бюджету розвитку</t>
  </si>
  <si>
    <t>БОРАТИНСЬКА СІЛЬСЬКА РАДА</t>
  </si>
  <si>
    <t>0116030</t>
  </si>
  <si>
    <t>6030</t>
  </si>
  <si>
    <t>0620</t>
  </si>
  <si>
    <t>Організація благоустрою населених пунктів</t>
  </si>
  <si>
    <t>0117440</t>
  </si>
  <si>
    <t>7440</t>
  </si>
  <si>
    <t>0456</t>
  </si>
  <si>
    <t>Утримання та розвиток транспортної інфраструктури</t>
  </si>
  <si>
    <t>0117670</t>
  </si>
  <si>
    <t>7670</t>
  </si>
  <si>
    <t>Комунальне підприємство "Боратин"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</si>
  <si>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</si>
  <si>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</si>
  <si>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</si>
  <si>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</si>
  <si>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>0111010</t>
  </si>
  <si>
    <t>1010</t>
  </si>
  <si>
    <t>0910</t>
  </si>
  <si>
    <t>Надання дошкільної освіти</t>
  </si>
  <si>
    <t>Капітальний ремонт (утеплення) ДНЗ с.Боратин</t>
  </si>
  <si>
    <t>Капітальний ремонт (утеплення) ДНЗ с.Баїв</t>
  </si>
  <si>
    <t>0111020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</si>
  <si>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</si>
  <si>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 xml:space="preserve">Капітальний ремонт їдальні ЗОШ с.Боратин </t>
  </si>
  <si>
    <t>Капітальний ремонт харчового блоку ЗОШ с.Промінь</t>
  </si>
  <si>
    <t>Капітальний ремонт ЗОШ с.Мстишин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</si>
  <si>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</si>
  <si>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</si>
  <si>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</si>
  <si>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</si>
  <si>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будинку культури с.Городище</t>
  </si>
  <si>
    <t>Реконструкція вуличного освітлення вулиць с.Городище-Баїв-Цеперів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</si>
  <si>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</si>
  <si>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</si>
  <si>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</si>
  <si>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дороги с.Городище -Баїв - Цеперів</t>
  </si>
  <si>
    <t>Капітальний ремонт пішохідної доріжки  вул.Шкільна с.Голошів - с.Новостав</t>
  </si>
  <si>
    <t>0117322</t>
  </si>
  <si>
    <t>7322</t>
  </si>
  <si>
    <t>Капітальний ремон ФАПу с.Мстишин</t>
  </si>
  <si>
    <t>Капітальний ремон ФАПу с.Промінь</t>
  </si>
  <si>
    <t>Капітальний ремон ФАПу с.Коршовець</t>
  </si>
  <si>
    <t>Реконструкція приміщення ФАПу під амбулаторію с.Баїв</t>
  </si>
  <si>
    <t>Виготовлення експертизи на проведення капітального ремонту  с.Городище</t>
  </si>
  <si>
    <t>0116013</t>
  </si>
  <si>
    <t>6013</t>
  </si>
  <si>
    <t>Забезпечення діяльності водопровідно-каналізаційного господарства</t>
  </si>
  <si>
    <t>Проведення експертизи та проектно - кошторисної документації капітального ремонту водогону</t>
  </si>
  <si>
    <t>Капітальний ремонт вул Середня Набережна с Боратин</t>
  </si>
  <si>
    <t>в тому числі субвенція з місцевого бюджету за рахунок залишку коштів освітньої субвенції, що утворився на початок бюджетного періоду</t>
  </si>
  <si>
    <t>0443</t>
  </si>
  <si>
    <t>Будівництво медичних установ та закладів</t>
  </si>
  <si>
    <t xml:space="preserve">Сільський голова </t>
  </si>
  <si>
    <t>С.О.Яручик</t>
  </si>
  <si>
    <t>Капітальний ремонт вул Садова с Голишів</t>
  </si>
  <si>
    <t>Капітальний ремонт вул Перемоги с Боратин</t>
  </si>
  <si>
    <t xml:space="preserve">Капітальний ремонт вулиць с.Промінь </t>
  </si>
  <si>
    <t>в тому числі субвенція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</si>
  <si>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>Капітальний ремонт водогону в селі Рованці, Боратинської сільської ради, Луцького району, Волинської області</t>
  </si>
  <si>
    <t>Капітальне будівництво вуличних мереж</t>
  </si>
  <si>
    <t>Капітальний ремонт  вуличних мереж</t>
  </si>
  <si>
    <t xml:space="preserve">Реконструкція вуличного освітлення </t>
  </si>
  <si>
    <t>Реконструкція вуличного освітлення вулиці Перемоги села Баїв</t>
  </si>
  <si>
    <t>Реконструкція вуличного освітлення вулиць Перемоги, Квітнева села Баїв</t>
  </si>
  <si>
    <t>Реконструкція вуличного освітлення вулиць Кленова, Зарічна, Зелена, Набережна села Баїв</t>
  </si>
  <si>
    <t>Реконструкція вуличного освітлення вулиць Луцька, Нагірна, Затишна, Ранкова села Цеперів</t>
  </si>
  <si>
    <t>Реконструкція вуличного освітлення вулиць Дружби, Тиха села Городище</t>
  </si>
  <si>
    <t>Реконструкція вуличного освітлення вулиць Миру, Вербова села Городище</t>
  </si>
  <si>
    <t>Реконструкція вуличного освітлення вулиці Словянська села Баїв</t>
  </si>
  <si>
    <t xml:space="preserve">Реконструкція вузла по обєктах вуличного освітлення  Боратинської с/ради </t>
  </si>
  <si>
    <t>Реконструкція вуличного освітлення вулиць села Вербаїв, села Коршовець</t>
  </si>
  <si>
    <t>0117350</t>
  </si>
  <si>
    <t>7350</t>
  </si>
  <si>
    <t>Розроблення схем планування та забудови територій (містобудівної документації)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</si>
  <si>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</si>
  <si>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</si>
  <si>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</si>
  <si>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Розроблення  схем генерального плану типографо-геодезичних робіт</t>
  </si>
  <si>
    <t xml:space="preserve">Капітальний ремонт будинку культури (інженерних мереж) на вулиці Миру 85 в селі Городище, Боратинської сільської ради, Луцького району, Волинської області </t>
  </si>
  <si>
    <t>Капітальний ремонт вулиці Перемоги  в с.Промінь</t>
  </si>
  <si>
    <t>0117370</t>
  </si>
  <si>
    <t>7370</t>
  </si>
  <si>
    <t>Реалізація інших заходів щодо соціально-економічного розвитку територій</t>
  </si>
  <si>
    <t>Капітальний ремонт вул.Лугова, Тополева, Вишнева с.Рованці</t>
  </si>
  <si>
    <t>Капітальний ремонт приміщення ЦНАПу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</si>
</sst>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41" fillId="0" borderId="5" applyNumberFormat="0" applyFill="0" applyAlignment="0" applyProtection="0"/>
    <xf numFmtId="0" fontId="42" fillId="27" borderId="6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vertical="center" wrapText="1" shrinkToFit="1"/>
      <protection/>
    </xf>
    <xf numFmtId="0" fontId="7" fillId="0" borderId="12" xfId="0" applyFont="1" applyBorder="1" applyAlignment="1">
      <alignment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49" fontId="7" fillId="0" borderId="13" xfId="0" applyNumberFormat="1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12" fillId="0" borderId="0" xfId="55" applyNumberFormat="1" applyFont="1" applyFill="1" applyBorder="1" applyAlignment="1" applyProtection="1">
      <alignment/>
      <protection/>
    </xf>
    <xf numFmtId="0" fontId="12" fillId="0" borderId="0" xfId="55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 quotePrefix="1">
      <alignment horizontal="center" vertical="center" wrapText="1"/>
    </xf>
    <xf numFmtId="2" fontId="9" fillId="0" borderId="10" xfId="0" applyNumberFormat="1" applyFont="1" applyFill="1" applyBorder="1" applyAlignment="1" quotePrefix="1">
      <alignment horizontal="center" vertical="center" wrapText="1"/>
    </xf>
    <xf numFmtId="2" fontId="9" fillId="0" borderId="10" xfId="0" applyNumberFormat="1" applyFont="1" applyFill="1" applyBorder="1" applyAlignment="1" quotePrefix="1">
      <alignment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shrinkToFit="1"/>
    </xf>
    <xf numFmtId="0" fontId="6" fillId="0" borderId="15" xfId="0" applyFont="1" applyFill="1" applyBorder="1" applyAlignment="1">
      <alignment horizontal="left" vertical="center" wrapText="1" shrinkToFit="1"/>
    </xf>
    <xf numFmtId="2" fontId="9" fillId="0" borderId="14" xfId="0" applyNumberFormat="1" applyFont="1" applyFill="1" applyBorder="1" applyAlignment="1" quotePrefix="1">
      <alignment vertical="center" wrapText="1"/>
    </xf>
    <xf numFmtId="2" fontId="0" fillId="0" borderId="10" xfId="0" applyNumberFormat="1" applyFont="1" applyFill="1" applyBorder="1" applyAlignment="1" quotePrefix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2" fontId="0" fillId="0" borderId="10" xfId="0" applyNumberFormat="1" applyFill="1" applyBorder="1" applyAlignment="1" quotePrefix="1">
      <alignment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7" fillId="32" borderId="10" xfId="0" applyFont="1" applyFill="1" applyBorder="1" applyAlignment="1">
      <alignment horizontal="left" vertical="center" wrapText="1"/>
    </xf>
    <xf numFmtId="0" fontId="12" fillId="0" borderId="0" xfId="55" applyNumberFormat="1" applyFont="1" applyFill="1" applyBorder="1" applyAlignment="1" applyProtection="1">
      <alignment/>
      <protection/>
    </xf>
    <xf numFmtId="0" fontId="12" fillId="0" borderId="0" xfId="55" applyNumberFormat="1" applyFont="1" applyFill="1" applyBorder="1" applyAlignment="1" applyProtection="1">
      <alignment wrapText="1"/>
      <protection/>
    </xf>
    <xf numFmtId="0" fontId="6" fillId="0" borderId="14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Лист1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тиль 1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5"/>
  <sheetViews>
    <sheetView tabSelected="1" zoomScale="75" zoomScaleNormal="75" zoomScaleSheetLayoutView="75" zoomScalePageLayoutView="0" workbookViewId="0" topLeftCell="D4">
      <selection activeCell="H12" sqref="H12:I12"/>
    </sheetView>
  </sheetViews>
  <sheetFormatPr defaultColWidth="9.00390625" defaultRowHeight="12.75"/>
  <cols>
    <col min="1" max="1" width="25.875" style="0" customWidth="1"/>
    <col min="2" max="2" width="20.625" style="0" customWidth="1"/>
    <col min="3" max="3" width="18.375" style="0" customWidth="1"/>
    <col min="4" max="4" width="67.75390625" style="0" customWidth="1"/>
    <col min="5" max="5" width="77.75390625" style="0" customWidth="1"/>
    <col min="6" max="6" width="22.75390625" style="0" customWidth="1"/>
    <col min="7" max="7" width="19.375" style="0" customWidth="1"/>
    <col min="8" max="8" width="21.25390625" style="0" customWidth="1"/>
    <col min="9" max="9" width="23.875" style="0" customWidth="1"/>
    <col min="10" max="10" width="16.125" style="0" customWidth="1"/>
    <col min="11" max="11" width="16.625" style="0" customWidth="1"/>
    <col min="12" max="12" width="17.625" style="0" bestFit="1" customWidth="1"/>
  </cols>
  <sheetData>
    <row r="2" spans="7:9" ht="19.5" customHeight="1">
      <c r="G2" s="23"/>
      <c r="H2" s="23" t="s">
        <v>19</v>
      </c>
      <c r="I2" s="23"/>
    </row>
    <row r="3" spans="7:9" ht="29.25" customHeight="1">
      <c r="G3" s="21"/>
      <c r="H3" s="43" t="s">
        <v>20</v>
      </c>
      <c r="I3" s="43"/>
    </row>
    <row r="4" spans="7:9" ht="24" customHeight="1">
      <c r="G4" s="22"/>
      <c r="H4" s="44" t="s">
        <v>21</v>
      </c>
      <c r="I4" s="44"/>
    </row>
    <row r="5" spans="7:9" ht="25.5" customHeight="1">
      <c r="G5" s="22"/>
      <c r="H5" s="44" t="s">
        <v>22</v>
      </c>
      <c r="I5" s="44"/>
    </row>
    <row r="6" spans="1:9" ht="27.75" customHeight="1">
      <c r="A6" s="48" t="s">
        <v>18</v>
      </c>
      <c r="B6" s="48"/>
      <c r="C6" s="48"/>
      <c r="D6" s="48"/>
      <c r="E6" s="48"/>
      <c r="F6" s="48"/>
      <c r="G6" s="48"/>
      <c r="H6" s="48"/>
      <c r="I6" s="48"/>
    </row>
    <row r="7" spans="1:9" ht="33" customHeight="1">
      <c r="A7" s="51" t="s">
        <v>23</v>
      </c>
      <c r="B7" s="51"/>
      <c r="C7" s="51"/>
      <c r="D7" s="51"/>
      <c r="E7" s="51"/>
      <c r="F7" s="51"/>
      <c r="G7" s="51"/>
      <c r="H7" s="51"/>
      <c r="I7" s="51"/>
    </row>
    <row r="8" spans="1:9" ht="39" customHeight="1">
      <c r="A8" s="52" t="s">
        <v>24</v>
      </c>
      <c r="B8" s="52"/>
      <c r="C8" s="52"/>
      <c r="D8" s="52"/>
      <c r="E8" s="52"/>
      <c r="F8" s="52"/>
      <c r="G8" s="52"/>
      <c r="H8" s="52"/>
      <c r="I8" s="52"/>
    </row>
    <row r="9" spans="4:9" ht="20.25" customHeight="1">
      <c r="D9" s="1"/>
      <c r="E9" s="1"/>
      <c r="F9" s="1"/>
      <c r="G9" s="1"/>
      <c r="H9" s="1"/>
      <c r="I9" s="2" t="s">
        <v>3</v>
      </c>
    </row>
    <row r="10" spans="1:9" ht="105.75" customHeight="1">
      <c r="A10" s="14" t="s">
        <v>12</v>
      </c>
      <c r="B10" s="14" t="s">
        <v>13</v>
      </c>
      <c r="C10" s="14" t="s">
        <v>14</v>
      </c>
      <c r="D10" s="7" t="s">
        <v>7</v>
      </c>
      <c r="E10" s="12" t="s">
        <v>6</v>
      </c>
      <c r="F10" s="13" t="s">
        <v>0</v>
      </c>
      <c r="G10" s="13" t="s">
        <v>1</v>
      </c>
      <c r="H10" s="13" t="s">
        <v>2</v>
      </c>
      <c r="I10" s="12" t="s">
        <v>4</v>
      </c>
    </row>
    <row r="11" spans="1:9" ht="30" customHeight="1">
      <c r="A11" s="15" t="s">
        <v>9</v>
      </c>
      <c r="B11" s="5"/>
      <c r="C11" s="5"/>
      <c r="D11" s="49" t="s">
        <v>25</v>
      </c>
      <c r="E11" s="50"/>
      <c r="F11" s="8">
        <f>F12</f>
        <v>30661775</v>
      </c>
      <c r="G11" s="8"/>
      <c r="H11" s="8">
        <f>H12</f>
        <v>30661775</v>
      </c>
      <c r="I11" s="8">
        <f>I12</f>
        <v>30661775</v>
      </c>
    </row>
    <row r="12" spans="1:9" ht="26.25" customHeight="1">
      <c r="A12" s="15" t="s">
        <v>10</v>
      </c>
      <c r="B12" s="5"/>
      <c r="C12" s="5"/>
      <c r="D12" s="49" t="s">
        <v>25</v>
      </c>
      <c r="E12" s="50"/>
      <c r="F12" s="8">
        <f>F13+F15+F20+F28+F34+F38+F59+F66+F69+F73+F75+F78+F89</f>
        <v>30661775</v>
      </c>
      <c r="G12" s="8"/>
      <c r="H12" s="8">
        <f>H13+H15+H20+H28+H34+H38+H59+H66+H69+H73+H75+H78+H89</f>
        <v>30661775</v>
      </c>
      <c r="I12" s="8">
        <f>I13+I15+I20+I28+I34+I38+I59+I66+I69+I73+I75+I78+I89</f>
        <v>30661775</v>
      </c>
    </row>
    <row r="13" spans="1:9" ht="81.75" customHeight="1">
      <c r="A13" s="16" t="s">
        <v>38</v>
      </c>
      <c r="B13" s="16" t="s">
        <v>39</v>
      </c>
      <c r="C13" s="24" t="s">
        <v>40</v>
      </c>
      <c r="D13" s="18" t="s">
        <v>37</v>
      </c>
      <c r="E13" s="31"/>
      <c r="F13" s="8">
        <f>F14</f>
        <v>446000</v>
      </c>
      <c r="G13" s="8"/>
      <c r="H13" s="8">
        <f>H14</f>
        <v>446000</v>
      </c>
      <c r="I13" s="8">
        <f>I14</f>
        <v>446000</v>
      </c>
    </row>
    <row r="14" spans="1:9" ht="28.5" customHeight="1">
      <c r="A14" s="5"/>
      <c r="B14" s="5"/>
      <c r="C14" s="5"/>
      <c r="D14" s="19"/>
      <c r="E14" s="19" t="s">
        <v>5</v>
      </c>
      <c r="F14" s="11">
        <f>150000+38000+8000+50000+200000</f>
        <v>446000</v>
      </c>
      <c r="G14" s="8"/>
      <c r="H14" s="11">
        <f>150000+38000+8000+50000+200000</f>
        <v>446000</v>
      </c>
      <c r="I14" s="11">
        <f>150000+38000+8000+50000+200000</f>
        <v>446000</v>
      </c>
    </row>
    <row r="15" spans="1:9" ht="28.5" customHeight="1">
      <c r="A15" s="16" t="s">
        <v>41</v>
      </c>
      <c r="B15" s="16" t="s">
        <v>42</v>
      </c>
      <c r="C15" s="24" t="s">
        <v>43</v>
      </c>
      <c r="D15" s="18" t="s">
        <v>44</v>
      </c>
      <c r="E15" s="20"/>
      <c r="F15" s="8">
        <f>SUM(F16:F19)</f>
        <v>1520000</v>
      </c>
      <c r="G15" s="8"/>
      <c r="H15" s="8">
        <f>SUM(H16:H19)</f>
        <v>1520000</v>
      </c>
      <c r="I15" s="8">
        <f>SUM(I16:I19)</f>
        <v>1520000</v>
      </c>
    </row>
    <row r="16" spans="1:9" ht="28.5" customHeight="1">
      <c r="A16" s="5"/>
      <c r="B16" s="5"/>
      <c r="C16" s="5"/>
      <c r="D16" s="19"/>
      <c r="E16" s="19" t="s">
        <v>5</v>
      </c>
      <c r="F16" s="11"/>
      <c r="G16" s="8"/>
      <c r="H16" s="11"/>
      <c r="I16" s="11"/>
    </row>
    <row r="17" spans="1:9" ht="28.5" customHeight="1">
      <c r="A17" s="5"/>
      <c r="B17" s="5"/>
      <c r="C17" s="5"/>
      <c r="D17" s="19"/>
      <c r="E17" s="19" t="s">
        <v>45</v>
      </c>
      <c r="F17" s="11">
        <f>1200000+300000</f>
        <v>1500000</v>
      </c>
      <c r="G17" s="8"/>
      <c r="H17" s="11">
        <f>1200000+300000</f>
        <v>1500000</v>
      </c>
      <c r="I17" s="11">
        <f>1200000+300000</f>
        <v>1500000</v>
      </c>
    </row>
    <row r="18" spans="1:9" ht="28.5" customHeight="1">
      <c r="A18" s="5"/>
      <c r="B18" s="5"/>
      <c r="C18" s="5"/>
      <c r="D18" s="19"/>
      <c r="E18" s="20" t="s">
        <v>46</v>
      </c>
      <c r="F18" s="11">
        <f>20000</f>
        <v>20000</v>
      </c>
      <c r="G18" s="8"/>
      <c r="H18" s="11">
        <f>20000</f>
        <v>20000</v>
      </c>
      <c r="I18" s="11">
        <f>20000</f>
        <v>20000</v>
      </c>
    </row>
    <row r="19" spans="1:9" ht="28.5" customHeight="1">
      <c r="A19" s="5"/>
      <c r="B19" s="5"/>
      <c r="C19" s="5"/>
      <c r="D19" s="19"/>
      <c r="E19" s="20"/>
      <c r="F19" s="11"/>
      <c r="G19" s="8"/>
      <c r="H19" s="11"/>
      <c r="I19" s="11"/>
    </row>
    <row r="20" spans="1:9" ht="96" customHeight="1">
      <c r="A20" s="16" t="s">
        <v>47</v>
      </c>
      <c r="B20" s="16" t="s">
        <v>11</v>
      </c>
      <c r="C20" s="24" t="s">
        <v>8</v>
      </c>
      <c r="D20" s="18" t="s">
        <v>48</v>
      </c>
      <c r="E20" s="18"/>
      <c r="F20" s="8">
        <f>SUM(F21:F27)-F22-F23</f>
        <v>3151335</v>
      </c>
      <c r="G20" s="8"/>
      <c r="H20" s="8">
        <f>SUM(H21:H27)-H22-H23</f>
        <v>3151335</v>
      </c>
      <c r="I20" s="8">
        <f>SUM(I21:I27)-I22-I23</f>
        <v>3151335</v>
      </c>
    </row>
    <row r="21" spans="1:9" ht="28.5" customHeight="1">
      <c r="A21" s="5"/>
      <c r="B21" s="5"/>
      <c r="C21" s="5"/>
      <c r="D21" s="19"/>
      <c r="E21" s="19" t="s">
        <v>5</v>
      </c>
      <c r="F21" s="11">
        <f>51503+30000+22282+14856+7428+7428+7428+16000+12300+6110+49000+52000+10000+10000+15000</f>
        <v>311335</v>
      </c>
      <c r="G21" s="8"/>
      <c r="H21" s="11">
        <f>51503+30000+22282+14856+7428+7428+7428+16000+12300+6110+49000+52000+10000+10000+15000</f>
        <v>311335</v>
      </c>
      <c r="I21" s="11">
        <f>51503+30000+22282+14856+7428+7428+7428+16000+12300+6110+49000+52000+10000+10000+15000</f>
        <v>311335</v>
      </c>
    </row>
    <row r="22" spans="1:9" ht="39.75" customHeight="1">
      <c r="A22" s="5"/>
      <c r="B22" s="5"/>
      <c r="C22" s="5"/>
      <c r="D22" s="19"/>
      <c r="E22" s="35" t="s">
        <v>75</v>
      </c>
      <c r="F22" s="11">
        <f>51503</f>
        <v>51503</v>
      </c>
      <c r="G22" s="8"/>
      <c r="H22" s="11">
        <f>51503</f>
        <v>51503</v>
      </c>
      <c r="I22" s="11">
        <f>51503</f>
        <v>51503</v>
      </c>
    </row>
    <row r="23" spans="1:9" ht="39.75" customHeight="1">
      <c r="A23" s="5"/>
      <c r="B23" s="5"/>
      <c r="C23" s="5"/>
      <c r="D23" s="19"/>
      <c r="E23" s="38" t="s">
        <v>83</v>
      </c>
      <c r="F23" s="11">
        <f>22282+14856+7428+7428+7428</f>
        <v>59422</v>
      </c>
      <c r="G23" s="8"/>
      <c r="H23" s="11">
        <f>22282+14856+7428+7428+7428</f>
        <v>59422</v>
      </c>
      <c r="I23" s="11">
        <f>22282+14856+7428+7428+7428</f>
        <v>59422</v>
      </c>
    </row>
    <row r="24" spans="1:9" ht="28.5" customHeight="1">
      <c r="A24" s="5"/>
      <c r="B24" s="5"/>
      <c r="C24" s="5"/>
      <c r="D24" s="19"/>
      <c r="E24" s="4" t="s">
        <v>49</v>
      </c>
      <c r="F24" s="11">
        <f>1200000+300000</f>
        <v>1500000</v>
      </c>
      <c r="G24" s="8"/>
      <c r="H24" s="11">
        <f>1200000+300000</f>
        <v>1500000</v>
      </c>
      <c r="I24" s="11">
        <f>1200000+300000</f>
        <v>1500000</v>
      </c>
    </row>
    <row r="25" spans="1:9" ht="28.5" customHeight="1">
      <c r="A25" s="5"/>
      <c r="B25" s="5"/>
      <c r="C25" s="5"/>
      <c r="D25" s="19"/>
      <c r="E25" s="30" t="s">
        <v>51</v>
      </c>
      <c r="F25" s="11">
        <f>1200000-60000</f>
        <v>1140000</v>
      </c>
      <c r="G25" s="8"/>
      <c r="H25" s="11">
        <f>1200000-60000</f>
        <v>1140000</v>
      </c>
      <c r="I25" s="11">
        <f>1200000-60000</f>
        <v>1140000</v>
      </c>
    </row>
    <row r="26" spans="1:9" ht="28.5" customHeight="1">
      <c r="A26" s="5"/>
      <c r="B26" s="5"/>
      <c r="C26" s="5"/>
      <c r="D26" s="19"/>
      <c r="E26" s="30" t="s">
        <v>50</v>
      </c>
      <c r="F26" s="11">
        <f>500000-300000</f>
        <v>200000</v>
      </c>
      <c r="G26" s="8"/>
      <c r="H26" s="11">
        <f>500000-300000</f>
        <v>200000</v>
      </c>
      <c r="I26" s="11">
        <f>500000-300000</f>
        <v>200000</v>
      </c>
    </row>
    <row r="27" spans="1:9" ht="28.5" customHeight="1">
      <c r="A27" s="5"/>
      <c r="B27" s="5"/>
      <c r="C27" s="5"/>
      <c r="D27" s="19"/>
      <c r="E27" s="20"/>
      <c r="F27" s="11"/>
      <c r="G27" s="8"/>
      <c r="H27" s="11"/>
      <c r="I27" s="11"/>
    </row>
    <row r="28" spans="1:9" ht="61.5" customHeight="1">
      <c r="A28" s="16" t="s">
        <v>52</v>
      </c>
      <c r="B28" s="16" t="s">
        <v>53</v>
      </c>
      <c r="C28" s="24" t="s">
        <v>54</v>
      </c>
      <c r="D28" s="18" t="s">
        <v>55</v>
      </c>
      <c r="E28" s="18"/>
      <c r="F28" s="8">
        <f>SUM(F29:F33)</f>
        <v>502000</v>
      </c>
      <c r="G28" s="8"/>
      <c r="H28" s="8">
        <f>SUM(H29:H33)</f>
        <v>502000</v>
      </c>
      <c r="I28" s="8">
        <f>SUM(I29:I33)</f>
        <v>502000</v>
      </c>
    </row>
    <row r="29" spans="1:9" ht="28.5" customHeight="1">
      <c r="A29" s="27"/>
      <c r="B29" s="27"/>
      <c r="C29" s="28"/>
      <c r="D29" s="19"/>
      <c r="E29" s="19" t="s">
        <v>5</v>
      </c>
      <c r="F29" s="11">
        <f>10000</f>
        <v>10000</v>
      </c>
      <c r="G29" s="8"/>
      <c r="H29" s="11">
        <f>10000</f>
        <v>10000</v>
      </c>
      <c r="I29" s="11">
        <f>10000</f>
        <v>10000</v>
      </c>
    </row>
    <row r="30" spans="1:9" ht="41.25" customHeight="1">
      <c r="A30" s="27"/>
      <c r="B30" s="27"/>
      <c r="C30" s="28"/>
      <c r="D30" s="29"/>
      <c r="E30" s="20" t="s">
        <v>69</v>
      </c>
      <c r="F30" s="11">
        <f>2000</f>
        <v>2000</v>
      </c>
      <c r="G30" s="8"/>
      <c r="H30" s="11">
        <f>2000</f>
        <v>2000</v>
      </c>
      <c r="I30" s="11">
        <f>2000</f>
        <v>2000</v>
      </c>
    </row>
    <row r="31" spans="1:9" ht="28.5" customHeight="1">
      <c r="A31" s="27"/>
      <c r="B31" s="27"/>
      <c r="C31" s="28"/>
      <c r="D31" s="29"/>
      <c r="E31" s="20" t="s">
        <v>56</v>
      </c>
      <c r="F31" s="11">
        <f>500000-10000</f>
        <v>490000</v>
      </c>
      <c r="G31" s="8"/>
      <c r="H31" s="11">
        <f>500000-10000</f>
        <v>490000</v>
      </c>
      <c r="I31" s="11">
        <f>500000-10000</f>
        <v>490000</v>
      </c>
    </row>
    <row r="32" spans="1:9" ht="28.5" customHeight="1">
      <c r="A32" s="27"/>
      <c r="B32" s="27"/>
      <c r="C32" s="28"/>
      <c r="D32" s="29"/>
      <c r="E32" s="20"/>
      <c r="F32" s="11"/>
      <c r="G32" s="8"/>
      <c r="H32" s="11"/>
      <c r="I32" s="11"/>
    </row>
    <row r="33" spans="1:9" ht="28.5" customHeight="1" hidden="1">
      <c r="A33" s="27"/>
      <c r="B33" s="27"/>
      <c r="C33" s="28"/>
      <c r="D33" s="29"/>
      <c r="E33" s="20"/>
      <c r="F33" s="11"/>
      <c r="G33" s="8"/>
      <c r="H33" s="11"/>
      <c r="I33" s="11"/>
    </row>
    <row r="34" spans="1:9" ht="42.75" customHeight="1">
      <c r="A34" s="16" t="s">
        <v>70</v>
      </c>
      <c r="B34" s="16" t="s">
        <v>71</v>
      </c>
      <c r="C34" s="24" t="s">
        <v>28</v>
      </c>
      <c r="D34" s="18" t="s">
        <v>72</v>
      </c>
      <c r="E34" s="33"/>
      <c r="F34" s="8">
        <f>F35+F36</f>
        <v>106000</v>
      </c>
      <c r="G34" s="8"/>
      <c r="H34" s="8">
        <f>H35+H36</f>
        <v>106000</v>
      </c>
      <c r="I34" s="8">
        <f>I35+I36</f>
        <v>106000</v>
      </c>
    </row>
    <row r="35" spans="1:9" ht="38.25" customHeight="1">
      <c r="A35" s="27"/>
      <c r="B35" s="27"/>
      <c r="C35" s="28"/>
      <c r="D35" s="34"/>
      <c r="E35" s="33" t="s">
        <v>73</v>
      </c>
      <c r="F35" s="11">
        <f>6000</f>
        <v>6000</v>
      </c>
      <c r="G35" s="8"/>
      <c r="H35" s="11">
        <f>6000</f>
        <v>6000</v>
      </c>
      <c r="I35" s="11">
        <f>6000</f>
        <v>6000</v>
      </c>
    </row>
    <row r="36" spans="1:9" ht="38.25" customHeight="1">
      <c r="A36" s="27"/>
      <c r="B36" s="27"/>
      <c r="C36" s="28"/>
      <c r="D36" s="34"/>
      <c r="E36" s="33" t="s">
        <v>84</v>
      </c>
      <c r="F36" s="11">
        <f>100000</f>
        <v>100000</v>
      </c>
      <c r="G36" s="8"/>
      <c r="H36" s="11">
        <f>100000</f>
        <v>100000</v>
      </c>
      <c r="I36" s="11">
        <f>100000</f>
        <v>100000</v>
      </c>
    </row>
    <row r="37" spans="1:9" ht="28.5" customHeight="1">
      <c r="A37" s="27"/>
      <c r="B37" s="27"/>
      <c r="C37" s="28"/>
      <c r="D37" s="34"/>
      <c r="E37" s="33"/>
      <c r="F37" s="11"/>
      <c r="G37" s="8"/>
      <c r="H37" s="11"/>
      <c r="I37" s="11"/>
    </row>
    <row r="38" spans="1:9" ht="28.5" customHeight="1">
      <c r="A38" s="16" t="s">
        <v>26</v>
      </c>
      <c r="B38" s="16" t="s">
        <v>27</v>
      </c>
      <c r="C38" s="24" t="s">
        <v>28</v>
      </c>
      <c r="D38" s="18" t="s">
        <v>29</v>
      </c>
      <c r="E38" s="18"/>
      <c r="F38" s="8">
        <f>SUM(F39:F57)</f>
        <v>12865940</v>
      </c>
      <c r="G38" s="8"/>
      <c r="H38" s="8">
        <f>SUM(H39:H57)</f>
        <v>12865940</v>
      </c>
      <c r="I38" s="8">
        <f>SUM(I39:I57)</f>
        <v>12865940</v>
      </c>
    </row>
    <row r="39" spans="1:10" ht="28.5" customHeight="1">
      <c r="A39" s="16"/>
      <c r="B39" s="16"/>
      <c r="C39" s="24"/>
      <c r="D39" s="19"/>
      <c r="E39" s="19" t="s">
        <v>5</v>
      </c>
      <c r="F39" s="11">
        <f>5216000+300000+500000</f>
        <v>6016000</v>
      </c>
      <c r="G39" s="8"/>
      <c r="H39" s="11">
        <f>5216000+300000+500000</f>
        <v>6016000</v>
      </c>
      <c r="I39" s="11">
        <f>5216000+300000+500000</f>
        <v>6016000</v>
      </c>
      <c r="J39" s="9"/>
    </row>
    <row r="40" spans="1:9" ht="37.5" customHeight="1">
      <c r="A40" s="16"/>
      <c r="B40" s="16"/>
      <c r="C40" s="24"/>
      <c r="D40" s="25"/>
      <c r="E40" s="39" t="s">
        <v>85</v>
      </c>
      <c r="F40" s="11">
        <v>3000000</v>
      </c>
      <c r="G40" s="8"/>
      <c r="H40" s="11">
        <v>3000000</v>
      </c>
      <c r="I40" s="11">
        <v>3000000</v>
      </c>
    </row>
    <row r="41" spans="1:9" ht="37.5" customHeight="1">
      <c r="A41" s="16"/>
      <c r="B41" s="16"/>
      <c r="C41" s="24"/>
      <c r="D41" s="25"/>
      <c r="E41" s="39" t="s">
        <v>86</v>
      </c>
      <c r="F41" s="11">
        <v>1000000</v>
      </c>
      <c r="G41" s="8"/>
      <c r="H41" s="11">
        <v>1000000</v>
      </c>
      <c r="I41" s="11">
        <v>1000000</v>
      </c>
    </row>
    <row r="42" spans="1:9" ht="37.5" customHeight="1">
      <c r="A42" s="16"/>
      <c r="B42" s="16"/>
      <c r="C42" s="24"/>
      <c r="D42" s="25"/>
      <c r="E42" s="39" t="s">
        <v>89</v>
      </c>
      <c r="F42" s="11">
        <v>11700</v>
      </c>
      <c r="G42" s="8"/>
      <c r="H42" s="11">
        <v>11700</v>
      </c>
      <c r="I42" s="11">
        <v>11700</v>
      </c>
    </row>
    <row r="43" spans="1:9" ht="37.5" customHeight="1">
      <c r="A43" s="16"/>
      <c r="B43" s="16"/>
      <c r="C43" s="24"/>
      <c r="D43" s="25"/>
      <c r="E43" s="39" t="s">
        <v>90</v>
      </c>
      <c r="F43" s="11">
        <v>25200</v>
      </c>
      <c r="G43" s="8"/>
      <c r="H43" s="11">
        <v>25200</v>
      </c>
      <c r="I43" s="11">
        <v>25200</v>
      </c>
    </row>
    <row r="44" spans="1:9" ht="37.5" customHeight="1">
      <c r="A44" s="16"/>
      <c r="B44" s="16"/>
      <c r="C44" s="24"/>
      <c r="D44" s="25"/>
      <c r="E44" s="39" t="s">
        <v>91</v>
      </c>
      <c r="F44" s="11">
        <v>13500</v>
      </c>
      <c r="G44" s="8"/>
      <c r="H44" s="11">
        <v>13500</v>
      </c>
      <c r="I44" s="11">
        <v>13500</v>
      </c>
    </row>
    <row r="45" spans="1:9" ht="37.5" customHeight="1">
      <c r="A45" s="16"/>
      <c r="B45" s="16"/>
      <c r="C45" s="24"/>
      <c r="D45" s="25"/>
      <c r="E45" s="39" t="s">
        <v>88</v>
      </c>
      <c r="F45" s="11">
        <v>9400</v>
      </c>
      <c r="G45" s="8"/>
      <c r="H45" s="11">
        <v>9400</v>
      </c>
      <c r="I45" s="11">
        <v>9400</v>
      </c>
    </row>
    <row r="46" spans="1:9" ht="37.5" customHeight="1">
      <c r="A46" s="16"/>
      <c r="B46" s="16"/>
      <c r="C46" s="24"/>
      <c r="D46" s="25"/>
      <c r="E46" s="39" t="s">
        <v>92</v>
      </c>
      <c r="F46" s="11">
        <v>13000</v>
      </c>
      <c r="G46" s="8"/>
      <c r="H46" s="11">
        <v>13000</v>
      </c>
      <c r="I46" s="11">
        <v>13000</v>
      </c>
    </row>
    <row r="47" spans="1:9" ht="37.5" customHeight="1">
      <c r="A47" s="16"/>
      <c r="B47" s="16"/>
      <c r="C47" s="24"/>
      <c r="D47" s="25"/>
      <c r="E47" s="39" t="s">
        <v>93</v>
      </c>
      <c r="F47" s="11">
        <v>23800</v>
      </c>
      <c r="G47" s="8"/>
      <c r="H47" s="11">
        <v>23800</v>
      </c>
      <c r="I47" s="11">
        <v>23800</v>
      </c>
    </row>
    <row r="48" spans="1:9" ht="37.5" customHeight="1">
      <c r="A48" s="16"/>
      <c r="B48" s="16"/>
      <c r="C48" s="24"/>
      <c r="D48" s="25"/>
      <c r="E48" s="39" t="s">
        <v>94</v>
      </c>
      <c r="F48" s="11">
        <v>8000</v>
      </c>
      <c r="G48" s="8"/>
      <c r="H48" s="11">
        <v>8000</v>
      </c>
      <c r="I48" s="11">
        <v>8000</v>
      </c>
    </row>
    <row r="49" spans="1:9" ht="37.5" customHeight="1">
      <c r="A49" s="16"/>
      <c r="B49" s="16"/>
      <c r="C49" s="24"/>
      <c r="D49" s="25"/>
      <c r="E49" s="39" t="s">
        <v>95</v>
      </c>
      <c r="F49" s="11">
        <v>14400</v>
      </c>
      <c r="G49" s="8"/>
      <c r="H49" s="11">
        <v>14400</v>
      </c>
      <c r="I49" s="11">
        <v>14400</v>
      </c>
    </row>
    <row r="50" spans="1:9" ht="43.5" customHeight="1">
      <c r="A50" s="16"/>
      <c r="B50" s="16"/>
      <c r="C50" s="24"/>
      <c r="D50" s="25"/>
      <c r="E50" s="20" t="s">
        <v>57</v>
      </c>
      <c r="F50" s="11">
        <f>800000</f>
        <v>800000</v>
      </c>
      <c r="G50" s="8"/>
      <c r="H50" s="11">
        <f>800000</f>
        <v>800000</v>
      </c>
      <c r="I50" s="11">
        <f>800000</f>
        <v>800000</v>
      </c>
    </row>
    <row r="51" spans="1:9" ht="47.25" customHeight="1">
      <c r="A51" s="16"/>
      <c r="B51" s="16"/>
      <c r="C51" s="24"/>
      <c r="D51" s="25"/>
      <c r="E51" s="20" t="s">
        <v>96</v>
      </c>
      <c r="F51" s="11">
        <f>800000</f>
        <v>800000</v>
      </c>
      <c r="G51" s="8"/>
      <c r="H51" s="11">
        <f>800000</f>
        <v>800000</v>
      </c>
      <c r="I51" s="11">
        <f>800000</f>
        <v>800000</v>
      </c>
    </row>
    <row r="52" spans="1:9" ht="37.5" customHeight="1">
      <c r="A52" s="16"/>
      <c r="B52" s="16"/>
      <c r="C52" s="24"/>
      <c r="D52" s="25"/>
      <c r="E52" s="20" t="s">
        <v>87</v>
      </c>
      <c r="F52" s="11">
        <v>1130940</v>
      </c>
      <c r="G52" s="8"/>
      <c r="H52" s="11">
        <v>1130940</v>
      </c>
      <c r="I52" s="11">
        <v>1130940</v>
      </c>
    </row>
    <row r="53" spans="1:9" ht="37.5" customHeight="1" hidden="1">
      <c r="A53" s="16"/>
      <c r="B53" s="16"/>
      <c r="C53" s="24"/>
      <c r="D53" s="25"/>
      <c r="E53" s="20"/>
      <c r="F53" s="11"/>
      <c r="G53" s="8"/>
      <c r="H53" s="11"/>
      <c r="I53" s="11"/>
    </row>
    <row r="54" spans="1:9" ht="37.5" customHeight="1" hidden="1">
      <c r="A54" s="16"/>
      <c r="B54" s="16"/>
      <c r="C54" s="24"/>
      <c r="D54" s="25"/>
      <c r="E54" s="20"/>
      <c r="F54" s="11"/>
      <c r="G54" s="8"/>
      <c r="H54" s="11"/>
      <c r="I54" s="11"/>
    </row>
    <row r="55" spans="1:9" ht="43.5" customHeight="1" hidden="1">
      <c r="A55" s="16"/>
      <c r="B55" s="16"/>
      <c r="C55" s="24"/>
      <c r="D55" s="25"/>
      <c r="E55" s="20"/>
      <c r="F55" s="11"/>
      <c r="G55" s="8"/>
      <c r="H55" s="11"/>
      <c r="I55" s="11"/>
    </row>
    <row r="56" spans="1:9" ht="47.25" customHeight="1" hidden="1">
      <c r="A56" s="16"/>
      <c r="B56" s="16"/>
      <c r="C56" s="24"/>
      <c r="D56" s="25"/>
      <c r="E56" s="20"/>
      <c r="F56" s="11"/>
      <c r="G56" s="8"/>
      <c r="H56" s="11"/>
      <c r="I56" s="11"/>
    </row>
    <row r="57" spans="1:9" ht="28.5" customHeight="1" hidden="1">
      <c r="A57" s="16"/>
      <c r="B57" s="16"/>
      <c r="C57" s="24"/>
      <c r="D57" s="25"/>
      <c r="E57" s="20"/>
      <c r="F57" s="11"/>
      <c r="G57" s="8"/>
      <c r="H57" s="11"/>
      <c r="I57" s="11"/>
    </row>
    <row r="58" spans="1:9" ht="28.5" customHeight="1">
      <c r="A58" s="16"/>
      <c r="B58" s="16"/>
      <c r="C58" s="24"/>
      <c r="D58" s="32"/>
      <c r="E58" s="33"/>
      <c r="F58" s="11"/>
      <c r="G58" s="8"/>
      <c r="H58" s="11"/>
      <c r="I58" s="11"/>
    </row>
    <row r="59" spans="1:9" ht="28.5" customHeight="1">
      <c r="A59" s="16" t="s">
        <v>63</v>
      </c>
      <c r="B59" s="16" t="s">
        <v>64</v>
      </c>
      <c r="C59" s="24" t="s">
        <v>76</v>
      </c>
      <c r="D59" s="18" t="s">
        <v>77</v>
      </c>
      <c r="E59" s="33"/>
      <c r="F59" s="8">
        <f>SUM(F60:F64)</f>
        <v>1500000</v>
      </c>
      <c r="G59" s="8"/>
      <c r="H59" s="8">
        <f>SUM(H60:H64)</f>
        <v>1500000</v>
      </c>
      <c r="I59" s="8">
        <f>SUM(I60:I64)</f>
        <v>1500000</v>
      </c>
    </row>
    <row r="60" spans="1:9" ht="28.5" customHeight="1">
      <c r="A60" s="16"/>
      <c r="B60" s="16"/>
      <c r="C60" s="24"/>
      <c r="D60" s="32"/>
      <c r="E60" s="19" t="s">
        <v>5</v>
      </c>
      <c r="F60" s="11"/>
      <c r="G60" s="8"/>
      <c r="H60" s="11"/>
      <c r="I60" s="11"/>
    </row>
    <row r="61" spans="1:9" ht="28.5" customHeight="1">
      <c r="A61" s="16"/>
      <c r="B61" s="16"/>
      <c r="C61" s="24"/>
      <c r="D61" s="32"/>
      <c r="E61" s="10" t="s">
        <v>65</v>
      </c>
      <c r="F61" s="11">
        <f>500000</f>
        <v>500000</v>
      </c>
      <c r="G61" s="8"/>
      <c r="H61" s="11">
        <f>500000</f>
        <v>500000</v>
      </c>
      <c r="I61" s="11">
        <f>500000</f>
        <v>500000</v>
      </c>
    </row>
    <row r="62" spans="1:9" ht="28.5" customHeight="1">
      <c r="A62" s="16"/>
      <c r="B62" s="16"/>
      <c r="C62" s="24"/>
      <c r="D62" s="32"/>
      <c r="E62" s="10" t="s">
        <v>66</v>
      </c>
      <c r="F62" s="11">
        <f>500000+500000</f>
        <v>1000000</v>
      </c>
      <c r="G62" s="8"/>
      <c r="H62" s="11">
        <f>500000+500000</f>
        <v>1000000</v>
      </c>
      <c r="I62" s="11">
        <f>500000+500000</f>
        <v>1000000</v>
      </c>
    </row>
    <row r="63" spans="1:9" ht="28.5" customHeight="1" hidden="1">
      <c r="A63" s="16"/>
      <c r="B63" s="16"/>
      <c r="C63" s="24"/>
      <c r="D63" s="32"/>
      <c r="E63" s="10" t="s">
        <v>67</v>
      </c>
      <c r="F63" s="11"/>
      <c r="G63" s="8"/>
      <c r="H63" s="11"/>
      <c r="I63" s="11"/>
    </row>
    <row r="64" spans="1:9" ht="28.5" customHeight="1" hidden="1">
      <c r="A64" s="16"/>
      <c r="B64" s="16"/>
      <c r="C64" s="24"/>
      <c r="D64" s="32"/>
      <c r="E64" s="10" t="s">
        <v>68</v>
      </c>
      <c r="F64" s="11"/>
      <c r="G64" s="8"/>
      <c r="H64" s="11"/>
      <c r="I64" s="11"/>
    </row>
    <row r="65" spans="1:9" ht="28.5" customHeight="1">
      <c r="A65" s="16"/>
      <c r="B65" s="16"/>
      <c r="C65" s="24"/>
      <c r="D65" s="32"/>
      <c r="E65" s="40"/>
      <c r="F65" s="11"/>
      <c r="G65" s="8"/>
      <c r="H65" s="11"/>
      <c r="I65" s="11"/>
    </row>
    <row r="66" spans="1:9" ht="41.25" customHeight="1">
      <c r="A66" s="16" t="s">
        <v>97</v>
      </c>
      <c r="B66" s="16" t="s">
        <v>98</v>
      </c>
      <c r="C66" s="24" t="s">
        <v>76</v>
      </c>
      <c r="D66" s="18" t="s">
        <v>99</v>
      </c>
      <c r="E66" s="40"/>
      <c r="F66" s="8">
        <f>F67</f>
        <v>250000</v>
      </c>
      <c r="G66" s="8"/>
      <c r="H66" s="8">
        <f>H67</f>
        <v>250000</v>
      </c>
      <c r="I66" s="8">
        <f>I67</f>
        <v>250000</v>
      </c>
    </row>
    <row r="67" spans="1:9" ht="39.75" customHeight="1">
      <c r="A67" s="16"/>
      <c r="B67" s="16"/>
      <c r="C67" s="24"/>
      <c r="D67" s="32"/>
      <c r="E67" s="30" t="s">
        <v>103</v>
      </c>
      <c r="F67" s="11">
        <v>250000</v>
      </c>
      <c r="G67" s="8"/>
      <c r="H67" s="11">
        <v>250000</v>
      </c>
      <c r="I67" s="11">
        <v>250000</v>
      </c>
    </row>
    <row r="68" spans="1:9" ht="28.5" customHeight="1">
      <c r="A68" s="16"/>
      <c r="B68" s="16"/>
      <c r="C68" s="24"/>
      <c r="D68" s="32"/>
      <c r="E68" s="40"/>
      <c r="F68" s="11"/>
      <c r="G68" s="8"/>
      <c r="H68" s="11"/>
      <c r="I68" s="11"/>
    </row>
    <row r="69" spans="1:9" ht="63.75" customHeight="1">
      <c r="A69" s="16" t="s">
        <v>100</v>
      </c>
      <c r="B69" s="16" t="s">
        <v>101</v>
      </c>
      <c r="C69" s="24" t="s">
        <v>16</v>
      </c>
      <c r="D69" s="18" t="s">
        <v>102</v>
      </c>
      <c r="E69" s="40"/>
      <c r="F69" s="8">
        <f>SUM(F70:F71)</f>
        <v>2506500</v>
      </c>
      <c r="G69" s="8"/>
      <c r="H69" s="8">
        <f>SUM(H70:H71)</f>
        <v>2506500</v>
      </c>
      <c r="I69" s="8">
        <f>SUM(I70:I71)</f>
        <v>2506500</v>
      </c>
    </row>
    <row r="70" spans="1:9" ht="61.5" customHeight="1">
      <c r="A70" s="16"/>
      <c r="B70" s="16"/>
      <c r="C70" s="24"/>
      <c r="D70" s="32"/>
      <c r="E70" s="41" t="s">
        <v>104</v>
      </c>
      <c r="F70" s="11">
        <v>1148277</v>
      </c>
      <c r="G70" s="8"/>
      <c r="H70" s="11">
        <v>1148277</v>
      </c>
      <c r="I70" s="11">
        <v>1148277</v>
      </c>
    </row>
    <row r="71" spans="1:9" ht="48" customHeight="1">
      <c r="A71" s="16"/>
      <c r="B71" s="16"/>
      <c r="C71" s="24"/>
      <c r="D71" s="32"/>
      <c r="E71" s="42" t="s">
        <v>84</v>
      </c>
      <c r="F71" s="11">
        <v>1358223</v>
      </c>
      <c r="G71" s="8"/>
      <c r="H71" s="11">
        <v>1358223</v>
      </c>
      <c r="I71" s="11">
        <v>1358223</v>
      </c>
    </row>
    <row r="72" spans="1:9" ht="28.5" customHeight="1">
      <c r="A72" s="16"/>
      <c r="B72" s="16"/>
      <c r="C72" s="24"/>
      <c r="D72" s="32"/>
      <c r="E72" s="40"/>
      <c r="F72" s="11"/>
      <c r="G72" s="8"/>
      <c r="H72" s="11"/>
      <c r="I72" s="11"/>
    </row>
    <row r="73" spans="1:9" ht="33.75" customHeight="1" hidden="1">
      <c r="A73" s="16" t="s">
        <v>30</v>
      </c>
      <c r="B73" s="16" t="s">
        <v>31</v>
      </c>
      <c r="C73" s="24" t="s">
        <v>32</v>
      </c>
      <c r="D73" s="18" t="s">
        <v>33</v>
      </c>
      <c r="E73" s="18"/>
      <c r="F73" s="8">
        <f>F74</f>
        <v>0</v>
      </c>
      <c r="G73" s="8"/>
      <c r="H73" s="8">
        <f>H74</f>
        <v>0</v>
      </c>
      <c r="I73" s="8">
        <f>I74</f>
        <v>0</v>
      </c>
    </row>
    <row r="74" spans="1:9" ht="38.25" customHeight="1" hidden="1">
      <c r="A74" s="16"/>
      <c r="B74" s="16"/>
      <c r="C74" s="24"/>
      <c r="D74" s="19"/>
      <c r="E74" s="19" t="s">
        <v>5</v>
      </c>
      <c r="F74" s="11">
        <f>6000000-6000000</f>
        <v>0</v>
      </c>
      <c r="G74" s="8"/>
      <c r="H74" s="11">
        <f>6000000-6000000</f>
        <v>0</v>
      </c>
      <c r="I74" s="11">
        <f>6000000-6000000</f>
        <v>0</v>
      </c>
    </row>
    <row r="75" spans="1:9" ht="38.25" customHeight="1">
      <c r="A75" s="16" t="s">
        <v>106</v>
      </c>
      <c r="B75" s="16" t="s">
        <v>107</v>
      </c>
      <c r="C75" s="24" t="s">
        <v>16</v>
      </c>
      <c r="D75" s="18" t="s">
        <v>108</v>
      </c>
      <c r="E75" s="19"/>
      <c r="F75" s="8">
        <f>F76</f>
        <v>400000</v>
      </c>
      <c r="G75" s="8"/>
      <c r="H75" s="8">
        <f>H76</f>
        <v>400000</v>
      </c>
      <c r="I75" s="8">
        <f>I76</f>
        <v>400000</v>
      </c>
    </row>
    <row r="76" spans="1:9" ht="38.25" customHeight="1">
      <c r="A76" s="16"/>
      <c r="B76" s="16"/>
      <c r="C76" s="24"/>
      <c r="D76" s="19"/>
      <c r="E76" s="17" t="s">
        <v>110</v>
      </c>
      <c r="F76" s="11">
        <f>400000</f>
        <v>400000</v>
      </c>
      <c r="G76" s="8"/>
      <c r="H76" s="11">
        <f>400000</f>
        <v>400000</v>
      </c>
      <c r="I76" s="11">
        <f>400000</f>
        <v>400000</v>
      </c>
    </row>
    <row r="77" spans="1:9" ht="38.25" customHeight="1">
      <c r="A77" s="16"/>
      <c r="B77" s="16"/>
      <c r="C77" s="24"/>
      <c r="D77" s="19"/>
      <c r="E77" s="19"/>
      <c r="F77" s="11"/>
      <c r="G77" s="8"/>
      <c r="H77" s="11"/>
      <c r="I77" s="11"/>
    </row>
    <row r="78" spans="1:9" ht="58.5" customHeight="1">
      <c r="A78" s="16" t="s">
        <v>58</v>
      </c>
      <c r="B78" s="16" t="s">
        <v>59</v>
      </c>
      <c r="C78" s="24" t="s">
        <v>32</v>
      </c>
      <c r="D78" s="18" t="s">
        <v>60</v>
      </c>
      <c r="E78" s="18"/>
      <c r="F78" s="8">
        <f>SUM(F79:F88)</f>
        <v>7414000</v>
      </c>
      <c r="G78" s="8"/>
      <c r="H78" s="8">
        <f>SUM(H79:H88)</f>
        <v>7414000</v>
      </c>
      <c r="I78" s="8">
        <f>SUM(I79:I88)</f>
        <v>7414000</v>
      </c>
    </row>
    <row r="79" spans="1:9" ht="27.75" customHeight="1">
      <c r="A79" s="16"/>
      <c r="B79" s="16"/>
      <c r="C79" s="24"/>
      <c r="D79" s="25"/>
      <c r="E79" s="19" t="s">
        <v>5</v>
      </c>
      <c r="F79" s="11"/>
      <c r="G79" s="11"/>
      <c r="H79" s="11"/>
      <c r="I79" s="11"/>
    </row>
    <row r="80" spans="1:9" ht="24.75" customHeight="1">
      <c r="A80" s="16"/>
      <c r="B80" s="16"/>
      <c r="C80" s="24"/>
      <c r="D80" s="25"/>
      <c r="E80" s="4" t="s">
        <v>61</v>
      </c>
      <c r="F80" s="11">
        <f>1800000</f>
        <v>1800000</v>
      </c>
      <c r="G80" s="11"/>
      <c r="H80" s="11">
        <f>1800000</f>
        <v>1800000</v>
      </c>
      <c r="I80" s="11">
        <f>1800000</f>
        <v>1800000</v>
      </c>
    </row>
    <row r="81" spans="1:9" ht="24.75" customHeight="1">
      <c r="A81" s="16"/>
      <c r="B81" s="16"/>
      <c r="C81" s="24"/>
      <c r="D81" s="25"/>
      <c r="E81" s="4" t="s">
        <v>109</v>
      </c>
      <c r="F81" s="11">
        <f>1000000</f>
        <v>1000000</v>
      </c>
      <c r="G81" s="11"/>
      <c r="H81" s="11">
        <f>1000000</f>
        <v>1000000</v>
      </c>
      <c r="I81" s="11">
        <f>1000000</f>
        <v>1000000</v>
      </c>
    </row>
    <row r="82" spans="1:9" ht="36" customHeight="1" hidden="1">
      <c r="A82" s="16"/>
      <c r="B82" s="16"/>
      <c r="C82" s="24"/>
      <c r="D82" s="25"/>
      <c r="E82" s="17" t="s">
        <v>62</v>
      </c>
      <c r="F82" s="11"/>
      <c r="G82" s="11"/>
      <c r="H82" s="11"/>
      <c r="I82" s="11"/>
    </row>
    <row r="83" spans="1:9" ht="30" customHeight="1">
      <c r="A83" s="16"/>
      <c r="B83" s="16"/>
      <c r="C83" s="24"/>
      <c r="D83" s="25"/>
      <c r="E83" s="17" t="s">
        <v>74</v>
      </c>
      <c r="F83" s="11">
        <f>370855+824700</f>
        <v>1195555</v>
      </c>
      <c r="G83" s="11"/>
      <c r="H83" s="11">
        <f>370855+824700</f>
        <v>1195555</v>
      </c>
      <c r="I83" s="11">
        <f>370855+824700</f>
        <v>1195555</v>
      </c>
    </row>
    <row r="84" spans="1:9" ht="30" customHeight="1">
      <c r="A84" s="16"/>
      <c r="B84" s="16"/>
      <c r="C84" s="24"/>
      <c r="D84" s="25"/>
      <c r="E84" s="17" t="s">
        <v>80</v>
      </c>
      <c r="F84" s="11">
        <f>1000000</f>
        <v>1000000</v>
      </c>
      <c r="G84" s="11"/>
      <c r="H84" s="11">
        <f>1000000</f>
        <v>1000000</v>
      </c>
      <c r="I84" s="11">
        <f>1000000</f>
        <v>1000000</v>
      </c>
    </row>
    <row r="85" spans="1:9" ht="30" customHeight="1">
      <c r="A85" s="16"/>
      <c r="B85" s="16"/>
      <c r="C85" s="24"/>
      <c r="D85" s="25"/>
      <c r="E85" s="17" t="s">
        <v>81</v>
      </c>
      <c r="F85" s="11">
        <v>1000000</v>
      </c>
      <c r="G85" s="11"/>
      <c r="H85" s="11">
        <v>1000000</v>
      </c>
      <c r="I85" s="11">
        <v>1000000</v>
      </c>
    </row>
    <row r="86" spans="1:9" ht="27.75" customHeight="1">
      <c r="A86" s="16"/>
      <c r="B86" s="16"/>
      <c r="C86" s="24"/>
      <c r="D86" s="25"/>
      <c r="E86" s="17" t="s">
        <v>82</v>
      </c>
      <c r="F86" s="11">
        <f>829145+1171000-824700-350000</f>
        <v>825445</v>
      </c>
      <c r="G86" s="11"/>
      <c r="H86" s="11">
        <f>829145+1171000-824700-350000</f>
        <v>825445</v>
      </c>
      <c r="I86" s="11">
        <f>829145+1171000-824700-350000</f>
        <v>825445</v>
      </c>
    </row>
    <row r="87" spans="1:9" ht="30" customHeight="1">
      <c r="A87" s="16"/>
      <c r="B87" s="16"/>
      <c r="C87" s="24"/>
      <c r="D87" s="25"/>
      <c r="E87" s="26" t="s">
        <v>105</v>
      </c>
      <c r="F87" s="11">
        <f>593000</f>
        <v>593000</v>
      </c>
      <c r="G87" s="11"/>
      <c r="H87" s="11">
        <f>593000</f>
        <v>593000</v>
      </c>
      <c r="I87" s="11">
        <f>593000</f>
        <v>593000</v>
      </c>
    </row>
    <row r="88" spans="1:9" ht="30" customHeight="1">
      <c r="A88" s="16"/>
      <c r="B88" s="16"/>
      <c r="C88" s="24"/>
      <c r="D88" s="25"/>
      <c r="E88" s="26"/>
      <c r="F88" s="11"/>
      <c r="G88" s="11"/>
      <c r="H88" s="11"/>
      <c r="I88" s="11"/>
    </row>
    <row r="89" spans="1:9" ht="39" customHeight="1">
      <c r="A89" s="16" t="s">
        <v>34</v>
      </c>
      <c r="B89" s="16" t="s">
        <v>35</v>
      </c>
      <c r="C89" s="24" t="s">
        <v>16</v>
      </c>
      <c r="D89" s="18" t="s">
        <v>17</v>
      </c>
      <c r="E89" s="18"/>
      <c r="F89" s="8">
        <f>F90</f>
        <v>0</v>
      </c>
      <c r="G89" s="8"/>
      <c r="H89" s="8">
        <f>H90</f>
        <v>0</v>
      </c>
      <c r="I89" s="8">
        <f>I90</f>
        <v>0</v>
      </c>
    </row>
    <row r="90" spans="1:9" ht="39" customHeight="1" hidden="1">
      <c r="A90" s="16"/>
      <c r="B90" s="16"/>
      <c r="C90" s="24"/>
      <c r="D90" s="45" t="s">
        <v>5</v>
      </c>
      <c r="E90" s="46"/>
      <c r="F90" s="11">
        <f>F91</f>
        <v>0</v>
      </c>
      <c r="G90" s="8"/>
      <c r="H90" s="11">
        <f>H91</f>
        <v>0</v>
      </c>
      <c r="I90" s="11">
        <f>I91</f>
        <v>0</v>
      </c>
    </row>
    <row r="91" spans="1:9" ht="34.5" customHeight="1">
      <c r="A91" s="5"/>
      <c r="B91" s="5"/>
      <c r="C91" s="5"/>
      <c r="D91" s="26"/>
      <c r="E91" s="3" t="s">
        <v>36</v>
      </c>
      <c r="F91" s="11">
        <f>1000000-1000000</f>
        <v>0</v>
      </c>
      <c r="G91" s="8"/>
      <c r="H91" s="11">
        <f>1000000-1000000</f>
        <v>0</v>
      </c>
      <c r="I91" s="11">
        <f>1000000-1000000</f>
        <v>0</v>
      </c>
    </row>
    <row r="92" spans="1:9" ht="42" customHeight="1">
      <c r="A92" s="47" t="s">
        <v>15</v>
      </c>
      <c r="B92" s="47"/>
      <c r="C92" s="47"/>
      <c r="D92" s="47"/>
      <c r="E92" s="47"/>
      <c r="F92" s="6">
        <f>F11</f>
        <v>30661775</v>
      </c>
      <c r="G92" s="6"/>
      <c r="H92" s="6">
        <f>H11</f>
        <v>30661775</v>
      </c>
      <c r="I92" s="6">
        <f>I11</f>
        <v>30661775</v>
      </c>
    </row>
    <row r="94" ht="12.75">
      <c r="H94">
        <v>30661775</v>
      </c>
    </row>
    <row r="95" spans="3:8" ht="15.75">
      <c r="C95" s="36" t="s">
        <v>78</v>
      </c>
      <c r="D95" s="36"/>
      <c r="E95" s="37"/>
      <c r="F95" s="36" t="s">
        <v>79</v>
      </c>
      <c r="H95" s="9">
        <f>H92-H94</f>
        <v>0</v>
      </c>
    </row>
  </sheetData>
  <sheetProtection/>
  <mergeCells count="10">
    <mergeCell ref="H3:I3"/>
    <mergeCell ref="H4:I4"/>
    <mergeCell ref="H5:I5"/>
    <mergeCell ref="D90:E90"/>
    <mergeCell ref="A92:E92"/>
    <mergeCell ref="A6:I6"/>
    <mergeCell ref="D11:E11"/>
    <mergeCell ref="D12:E12"/>
    <mergeCell ref="A7:I7"/>
    <mergeCell ref="A8:I8"/>
  </mergeCells>
  <printOptions horizontalCentered="1"/>
  <pageMargins left="0.45" right="0.1968503937007874" top="0.3" bottom="0.21" header="0.32" footer="0.1968503937007874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user</cp:lastModifiedBy>
  <cp:lastPrinted>2018-05-28T11:42:34Z</cp:lastPrinted>
  <dcterms:created xsi:type="dcterms:W3CDTF">2010-05-12T21:01:01Z</dcterms:created>
  <dcterms:modified xsi:type="dcterms:W3CDTF">2018-08-07T15:00:17Z</dcterms:modified>
  <cp:category/>
  <cp:version/>
  <cp:contentType/>
  <cp:contentStatus/>
</cp:coreProperties>
</file>