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vukon 01.10.2020" sheetId="1" r:id="rId1"/>
    <sheet name="analiz vukon 2019-2020" sheetId="2" r:id="rId2"/>
  </sheets>
  <definedNames>
    <definedName name="Data" localSheetId="1">'analiz vukon 2019-2020'!$A$11:$U$113</definedName>
    <definedName name="Data" localSheetId="0">'vukon 01.10.2020'!$A$11:$U$113</definedName>
    <definedName name="Data">#REF!</definedName>
    <definedName name="Date" localSheetId="1">'analiz vukon 2019-2020'!$A$3</definedName>
    <definedName name="Date" localSheetId="0">'vukon 01.10.2020'!$A$3</definedName>
    <definedName name="Date">#REF!</definedName>
    <definedName name="Date1" localSheetId="1">'analiz vukon 2019-2020'!$A$6</definedName>
    <definedName name="Date1" localSheetId="0">'vukon 01.10.2020'!$A$6</definedName>
    <definedName name="Date1">#REF!</definedName>
    <definedName name="EXCEL_VER">10</definedName>
    <definedName name="PRINT_DATE">"23.07.2018 11:33:02"</definedName>
    <definedName name="PRINTER">"Eксель_Імпорт (XlRpt)  ДержКазначейство ЦА, Копичко Олександр"</definedName>
    <definedName name="REP_CREATOR">"0300-YarynjukR"</definedName>
    <definedName name="SignB" localSheetId="1">'analiz vukon 2019-2020'!#REF!</definedName>
    <definedName name="SignB" localSheetId="0">'vukon 01.10.2020'!#REF!</definedName>
    <definedName name="SignB">#REF!</definedName>
    <definedName name="SignD" localSheetId="1">'analiz vukon 2019-2020'!#REF!</definedName>
    <definedName name="SignD" localSheetId="0">'vukon 01.10.2020'!#REF!</definedName>
    <definedName name="SignD">#REF!</definedName>
    <definedName name="_xlnm.Print_Titles" localSheetId="1">'analiz vukon 2019-2020'!$7:$9</definedName>
    <definedName name="_xlnm.Print_Titles" localSheetId="0">'vukon 01.10.2020'!$7:$9</definedName>
    <definedName name="_xlnm.Print_Area" localSheetId="1">'analiz vukon 2019-2020'!$A$1:$M$196</definedName>
    <definedName name="_xlnm.Print_Area" localSheetId="0">'vukon 01.10.2020'!$A$1:$I$242</definedName>
  </definedNames>
  <calcPr fullCalcOnLoad="1"/>
</workbook>
</file>

<file path=xl/sharedStrings.xml><?xml version="1.0" encoding="utf-8"?>
<sst xmlns="http://schemas.openxmlformats.org/spreadsheetml/2006/main" count="1015" uniqueCount="421">
  <si>
    <t xml:space="preserve">Затверджено розписом на рік з урахуванням змін </t>
  </si>
  <si>
    <t xml:space="preserve">Виконано з початку року </t>
  </si>
  <si>
    <t>(гривень)</t>
  </si>
  <si>
    <t>ДОХОДИ</t>
  </si>
  <si>
    <t>ВИДАТКИ</t>
  </si>
  <si>
    <t>КРЕДИТУВАННЯ</t>
  </si>
  <si>
    <t>ФІНАНСУВАННЯ</t>
  </si>
  <si>
    <t xml:space="preserve">Найменування </t>
  </si>
  <si>
    <t>Загальний фонд</t>
  </si>
  <si>
    <t>Спеціальний фонд</t>
  </si>
  <si>
    <t>Разом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</si>
  <si>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</si>
  <si>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</si>
  <si>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</si>
  <si>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</si>
  <si>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</si>
  <si>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</si>
  <si>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</si>
  <si>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</si>
  <si>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</si>
  <si>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</si>
  <si>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</si>
  <si>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</si>
  <si>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</si>
  <si>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</si>
  <si>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</si>
  <si>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</si>
  <si>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</si>
  <si>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</si>
  <si>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</si>
  <si>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</si>
  <si>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</si>
  <si>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</si>
  <si>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</si>
  <si>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</si>
  <si>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</si>
  <si>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</si>
  <si>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</si>
  <si>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</si>
  <si>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</si>
  <si>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</si>
  <si>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</si>
  <si>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</si>
  <si>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</si>
  <si>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</si>
  <si>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</si>
  <si>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</si>
  <si>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</si>
  <si>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</si>
  <si>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</si>
  <si>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</si>
  <si>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</si>
  <si>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</si>
  <si>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</si>
  <si>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</si>
  <si>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</si>
  <si>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</si>
  <si>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</si>
  <si>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</si>
  <si>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</si>
  <si>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</si>
  <si>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</si>
  <si>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</si>
  <si>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</si>
  <si>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</si>
  <si>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</si>
  <si>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25020200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</si>
  <si>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</si>
  <si>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</si>
  <si>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</si>
  <si>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</si>
  <si>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</si>
  <si>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</si>
  <si>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</si>
  <si>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</si>
  <si>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</si>
  <si>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</si>
  <si>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</si>
  <si>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</si>
  <si>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</si>
  <si>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</si>
  <si>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</si>
  <si>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</si>
  <si>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</si>
  <si>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</si>
  <si>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</si>
  <si>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</si>
  <si>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</si>
  <si>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</si>
  <si>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</si>
  <si>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</si>
  <si>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</si>
  <si>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</si>
  <si>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</si>
  <si>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Освiта</t>
  </si>
  <si>
    <t>1000</t>
  </si>
  <si>
    <t>Забезпечення діяльності інших закладів у сфері освіти</t>
  </si>
  <si>
    <t>1161</t>
  </si>
  <si>
    <t>3000</t>
  </si>
  <si>
    <t>1010</t>
  </si>
  <si>
    <t>1020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</si>
  <si>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</si>
  <si>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</si>
  <si>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</si>
  <si>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</si>
  <si>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</si>
  <si>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</si>
  <si>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</si>
  <si>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4030</t>
  </si>
  <si>
    <t>Інші заходи в галузі культури і мистецтва</t>
  </si>
  <si>
    <t>4082</t>
  </si>
  <si>
    <t>Фiзична культура i спорт</t>
  </si>
  <si>
    <t>5000</t>
  </si>
  <si>
    <t>5061</t>
  </si>
  <si>
    <t>Житлово-комунальне господарство</t>
  </si>
  <si>
    <t>6000</t>
  </si>
  <si>
    <t>Організація благоустрою населених пунктів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</si>
  <si>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</si>
  <si>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</si>
  <si>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</si>
  <si>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</si>
  <si>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</si>
  <si>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Реалізація програм в галузі сільського господарства</t>
  </si>
  <si>
    <t>7110</t>
  </si>
  <si>
    <t>Будівництво та регіональний розвиток</t>
  </si>
  <si>
    <t>7300</t>
  </si>
  <si>
    <t>7322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</si>
  <si>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</si>
  <si>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</si>
  <si>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</si>
  <si>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</si>
  <si>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Інші програми та заходи, пов'язані з економічною діяльністю</t>
  </si>
  <si>
    <t>7600</t>
  </si>
  <si>
    <t>Внески до статутного капіталу суб’єктів господарювання</t>
  </si>
  <si>
    <t>7670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</si>
  <si>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</si>
  <si>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</si>
  <si>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</si>
  <si>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</si>
  <si>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</si>
  <si>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</si>
  <si>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</si>
  <si>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</si>
  <si>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</si>
  <si>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8340</t>
  </si>
  <si>
    <t>Резервний фонд</t>
  </si>
  <si>
    <t>8700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</si>
  <si>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</si>
  <si>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</si>
  <si>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</si>
  <si>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</si>
  <si>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</si>
  <si>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</si>
  <si>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</si>
  <si>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9700</t>
  </si>
  <si>
    <t>9770</t>
  </si>
  <si>
    <t>900203</t>
  </si>
  <si>
    <t>Кредитування</t>
  </si>
  <si>
    <t>8800</t>
  </si>
  <si>
    <t>Надання кредиту</t>
  </si>
  <si>
    <t>Довгострокові кредити індивідуальним забудовникам житла на селі  та їх повернення</t>
  </si>
  <si>
    <t>8830</t>
  </si>
  <si>
    <t>8831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</si>
  <si>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</si>
  <si>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</si>
  <si>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</si>
  <si>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</si>
  <si>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</si>
  <si>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</si>
  <si>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</si>
  <si>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</si>
  <si>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</si>
  <si>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</si>
  <si>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</si>
  <si>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</si>
  <si>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</si>
  <si>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</si>
  <si>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</si>
  <si>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</si>
  <si>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</si>
  <si>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</si>
  <si>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</si>
  <si>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</si>
  <si>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</si>
  <si>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206100</t>
  </si>
  <si>
    <t>Повернення бюджетних коштів з депозитів</t>
  </si>
  <si>
    <t>206110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</si>
  <si>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</si>
  <si>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</si>
  <si>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</si>
  <si>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</si>
  <si>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</si>
  <si>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</si>
  <si>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</si>
  <si>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</si>
  <si>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</si>
  <si>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</si>
  <si>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</si>
  <si>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</si>
  <si>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</si>
  <si>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</si>
  <si>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</si>
  <si>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</si>
  <si>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</si>
  <si>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</si>
  <si>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</si>
  <si>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</si>
  <si>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</si>
  <si>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</si>
  <si>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</si>
  <si>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</si>
  <si>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</si>
  <si>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</si>
  <si>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</si>
  <si>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</si>
  <si>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</si>
  <si>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</si>
  <si>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</si>
  <si>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</si>
  <si>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</si>
  <si>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</si>
  <si>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</si>
  <si>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</si>
  <si>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</si>
  <si>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</si>
  <si>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</si>
  <si>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</si>
  <si>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</si>
  <si>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24170000</t>
  </si>
  <si>
    <t>Надходження коштів пайової участі у розвитку інфраструктури населеного пункту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</si>
  <si>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</si>
  <si>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</si>
  <si>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</si>
  <si>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</si>
  <si>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</si>
  <si>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</si>
  <si>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</si>
  <si>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Податок на майно</t>
  </si>
  <si>
    <t>Земельний податок з юридичних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</si>
  <si>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</si>
  <si>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</si>
  <si>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</si>
  <si>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</si>
  <si>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</si>
  <si>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21080000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</si>
  <si>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</si>
  <si>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</si>
  <si>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21081100</t>
  </si>
  <si>
    <t>21081500</t>
  </si>
  <si>
    <t>22012500</t>
  </si>
  <si>
    <t>22090000</t>
  </si>
  <si>
    <t>22090100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</si>
  <si>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</si>
  <si>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</si>
  <si>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41033200</t>
  </si>
  <si>
    <t>41040000</t>
  </si>
  <si>
    <t>41040200</t>
  </si>
  <si>
    <t>41051100</t>
  </si>
  <si>
    <t>41051200</t>
  </si>
  <si>
    <t>41051400</t>
  </si>
  <si>
    <t>Дотації з місцевих бюджетів іншим місцевим бюджетам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</si>
  <si>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</si>
  <si>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</si>
  <si>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</si>
  <si>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</si>
  <si>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4060</t>
  </si>
  <si>
    <t>Забезпечення діяльності палаців i будинків культури, клубів, центрів дозвілля та iнших клубних закладів</t>
  </si>
  <si>
    <t>5041</t>
  </si>
  <si>
    <t>Утримання та фінансова підтримка спортивних споруд</t>
  </si>
  <si>
    <t>6084</t>
  </si>
  <si>
    <t>7130</t>
  </si>
  <si>
    <t>7370</t>
  </si>
  <si>
    <t>7362</t>
  </si>
  <si>
    <t>Реалізація інших заходів щодо соціально-економічного розвитку територій</t>
  </si>
  <si>
    <t>Заходи із запобігання та ліквідації надзвичайних ситуацій та наслідків стихійного лиха</t>
  </si>
  <si>
    <t>8110</t>
  </si>
  <si>
    <t>Реверсна дотація </t>
  </si>
  <si>
    <t>9110</t>
  </si>
  <si>
    <t>6013</t>
  </si>
  <si>
    <t>Забезпечення діяльності водопровідно-каналізаційного господарства</t>
  </si>
  <si>
    <t>7350</t>
  </si>
  <si>
    <t>Розроблення схем планування та забудови територій (містобудівної документації)</t>
  </si>
  <si>
    <t>8330</t>
  </si>
  <si>
    <t>Інша діяльність у сфері екології та охорони природних ресурсів</t>
  </si>
  <si>
    <t>3133</t>
  </si>
  <si>
    <t>Інші заходи та заклади молодіжної політики</t>
  </si>
  <si>
    <t>9730</t>
  </si>
  <si>
    <t>14000000</t>
  </si>
  <si>
    <t>14020000</t>
  </si>
  <si>
    <t>14021900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</si>
  <si>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</si>
  <si>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</si>
  <si>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</si>
  <si>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</si>
  <si>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18000000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</si>
  <si>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</si>
  <si>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</si>
  <si>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</si>
  <si>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</si>
  <si>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</si>
  <si>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</si>
  <si>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</si>
  <si>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</si>
  <si>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</si>
  <si>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</si>
  <si>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</si>
  <si>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</si>
  <si>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</si>
  <si>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</si>
  <si>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18011000</t>
  </si>
  <si>
    <t>18011100</t>
  </si>
  <si>
    <t>18050000</t>
  </si>
  <si>
    <t>18050300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</si>
  <si>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</si>
  <si>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</si>
  <si>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</si>
  <si>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надходження</t>
  </si>
  <si>
    <t>Державне мито</t>
  </si>
  <si>
    <t>Надходження бюджетних установ від реалізації в установленому порядку майна (крім нерухомого майна)</t>
  </si>
  <si>
    <t>25010400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</si>
  <si>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</si>
  <si>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</si>
  <si>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</si>
  <si>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</si>
  <si>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</si>
  <si>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</si>
  <si>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</si>
  <si>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</si>
  <si>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</si>
  <si>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50000000</t>
  </si>
  <si>
    <t>50110000</t>
  </si>
  <si>
    <t>Субвенція з державного бюджету місцевим бюджетам на формування інфраструктури об'єднаних територіальних громад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</si>
  <si>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</si>
  <si>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</si>
  <si>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41050900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</si>
  <si>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</si>
  <si>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</si>
  <si>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</si>
  <si>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2000</t>
  </si>
  <si>
    <t>Поточні видатки</t>
  </si>
  <si>
    <t>2111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</si>
  <si>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</si>
  <si>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</si>
  <si>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</si>
  <si>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</si>
  <si>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</si>
  <si>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</si>
  <si>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1160</t>
  </si>
  <si>
    <t>Інші програми, заклади та заходи у сфері освіти</t>
  </si>
  <si>
    <t>Охорона здоров'я</t>
  </si>
  <si>
    <t>2600</t>
  </si>
  <si>
    <t>Поточні трансферти</t>
  </si>
  <si>
    <t>2610</t>
  </si>
  <si>
    <t>Первинна медична допомога населенню, що надається центрами первинної медичної (медико-санітарної) допомоги</t>
  </si>
  <si>
    <t>Соцiальний захист та соцiальне забезпечення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</si>
  <si>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</si>
  <si>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6010</t>
  </si>
  <si>
    <t>Утримання та ефективна експлуатація об’єктів житлово-комунального господарства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</si>
  <si>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</si>
  <si>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</si>
  <si>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</si>
  <si>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Здійснення  заходів із землеустрою</t>
  </si>
  <si>
    <t>Будівництво медичних установ та закладів</t>
  </si>
  <si>
    <t>Виконання інвестиційних проектів в рамках формування інфраструктури об'єднаних територіальних громад</t>
  </si>
  <si>
    <t>7460</t>
  </si>
  <si>
    <t>Утримання та розвиток автомобільних доріг та дорожньої інфраструктури</t>
  </si>
  <si>
    <t>8100</t>
  </si>
  <si>
    <t>Захист населення і територій від надзвичайних ситуацій техногенного та природного характеру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</si>
  <si>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</si>
  <si>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</si>
  <si>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</si>
  <si>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Повернення бюджетних коштів з депозитів, надходження внаслідок продажу/ пред'явлення цінних паперів</t>
  </si>
  <si>
    <t xml:space="preserve">Виконання бюджету Боратинської об'єднаної територіальної громади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</si>
  <si>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</si>
  <si>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</si>
  <si>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</si>
  <si>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</si>
  <si>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1162</t>
  </si>
  <si>
    <t>Інші програми та заходи у сфері освіти</t>
  </si>
  <si>
    <t>Виконано за звітний період 2019 року</t>
  </si>
  <si>
    <t>24062200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</si>
  <si>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</si>
  <si>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</si>
  <si>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Надходження від скидів забруднюючих речовин безпосередньо у водні об`єкти </t>
  </si>
  <si>
    <t>19010200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</si>
  <si>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</si>
  <si>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</si>
  <si>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41052600</t>
  </si>
  <si>
    <t>Гранти (дарунки), що надійшли до бюджетів усіх рівнів  </t>
  </si>
  <si>
    <t>Повернення кредиту</t>
  </si>
  <si>
    <t>8832</t>
  </si>
  <si>
    <t>відхилення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</si>
  <si>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</si>
  <si>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</si>
  <si>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Виконано за звітний період 2020 року</t>
  </si>
  <si>
    <t>2020 до 2019, грн</t>
  </si>
  <si>
    <t>2020 до 2019, %</t>
  </si>
  <si>
    <t>Адміністративний збір за державну реєстрацію речових прав на нерухоме майно та їх обтяжень </t>
  </si>
  <si>
    <t>Державне мито, не віднесене до інших категорій  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</si>
  <si>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</si>
  <si>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7321</t>
  </si>
  <si>
    <t>Будівництво освітніх установ та закладів</t>
  </si>
  <si>
    <t>7324</t>
  </si>
  <si>
    <t>Будівництво установ та закладів культури</t>
  </si>
  <si>
    <t>7330</t>
  </si>
  <si>
    <t>Будівництво1 інших об`єктів комунальної власності</t>
  </si>
  <si>
    <t>Додаток 1</t>
  </si>
  <si>
    <t>Додаток 2</t>
  </si>
  <si>
    <t>за січень-вересень 2020 року</t>
  </si>
  <si>
    <t>за січень-вересень 2019- 2020 років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</si>
  <si>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</si>
  <si>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Проведення місцевих виборів</t>
  </si>
  <si>
    <t>0191</t>
  </si>
  <si>
    <t>Членські внески до асоціацій органів місцевого самоврядування</t>
  </si>
  <si>
    <t>7680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</si>
  <si>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</si>
  <si>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</si>
  <si>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</si>
  <si>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7770</t>
  </si>
  <si>
    <t>205100</t>
  </si>
  <si>
    <t>Фінансуванняибюджету за типом кредитора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</si>
</sst>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0.0"/>
    <numFmt numFmtId="205" formatCode="#0.00"/>
    <numFmt numFmtId="206" formatCode="#,##0.000"/>
    <numFmt numFmtId="207" formatCode="#,##0.0000"/>
    <numFmt numFmtId="208" formatCode="#,##0.0"/>
    <numFmt numFmtId="209" formatCode="0.0000000"/>
    <numFmt numFmtId="210" formatCode="0.00000000"/>
    <numFmt numFmtId="211" formatCode="0.000000"/>
    <numFmt numFmtId="212" formatCode="0.00000"/>
    <numFmt numFmtId="213" formatCode="0.0000"/>
    <numFmt numFmtId="21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8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1" borderId="0" applyNumberFormat="0" applyBorder="0" applyAlignment="0" applyProtection="0"/>
    <xf numFmtId="0" fontId="29" fillId="7" borderId="1" applyNumberFormat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0" fillId="11" borderId="0" applyNumberFormat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35" fillId="0" borderId="6" applyNumberFormat="0" applyFill="0" applyAlignment="0" applyProtection="0"/>
    <xf numFmtId="0" fontId="6" fillId="0" borderId="7" applyNumberFormat="0" applyFill="0" applyAlignment="0" applyProtection="0"/>
    <xf numFmtId="0" fontId="36" fillId="27" borderId="8" applyNumberFormat="0" applyAlignment="0" applyProtection="0"/>
    <xf numFmtId="0" fontId="7" fillId="30" borderId="8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9" fillId="14" borderId="0" applyNumberFormat="0" applyBorder="0" applyAlignment="0" applyProtection="0"/>
    <xf numFmtId="0" fontId="39" fillId="17" borderId="1" applyNumberFormat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1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9" applyNumberFormat="0" applyAlignment="0" applyProtection="0"/>
    <xf numFmtId="0" fontId="0" fillId="9" borderId="9" applyNumberFormat="0" applyFont="0" applyAlignment="0" applyProtection="0"/>
    <xf numFmtId="9" fontId="0" fillId="0" borderId="0" applyFont="0" applyFill="0" applyBorder="0" applyAlignment="0" applyProtection="0"/>
    <xf numFmtId="0" fontId="43" fillId="17" borderId="2" applyNumberFormat="0" applyAlignment="0" applyProtection="0"/>
    <xf numFmtId="0" fontId="4" fillId="2" borderId="2" applyNumberFormat="0" applyAlignment="0" applyProtection="0"/>
    <xf numFmtId="0" fontId="1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3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0" fillId="0" borderId="0" xfId="85">
      <alignment/>
      <protection/>
    </xf>
    <xf numFmtId="4" fontId="10" fillId="0" borderId="0" xfId="85" applyNumberFormat="1">
      <alignment/>
      <protection/>
    </xf>
    <xf numFmtId="1" fontId="10" fillId="0" borderId="0" xfId="85" applyNumberFormat="1" applyAlignment="1">
      <alignment horizontal="center"/>
      <protection/>
    </xf>
    <xf numFmtId="0" fontId="10" fillId="0" borderId="0" xfId="85" applyAlignment="1">
      <alignment horizontal="left"/>
      <protection/>
    </xf>
    <xf numFmtId="49" fontId="10" fillId="0" borderId="0" xfId="85" applyNumberFormat="1" applyAlignment="1">
      <alignment horizontal="center"/>
      <protection/>
    </xf>
    <xf numFmtId="4" fontId="10" fillId="0" borderId="0" xfId="85" applyNumberFormat="1" applyAlignment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49" fontId="20" fillId="0" borderId="10" xfId="85" applyNumberFormat="1" applyFont="1" applyFill="1" applyBorder="1" applyAlignment="1">
      <alignment horizontal="center" wrapText="1"/>
      <protection/>
    </xf>
    <xf numFmtId="0" fontId="20" fillId="0" borderId="10" xfId="85" applyFont="1" applyFill="1" applyBorder="1" applyAlignment="1">
      <alignment horizontal="center" wrapText="1"/>
      <protection/>
    </xf>
    <xf numFmtId="4" fontId="18" fillId="0" borderId="10" xfId="8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10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 applyProtection="1">
      <alignment horizontal="center" vertical="top" wrapText="1"/>
      <protection/>
    </xf>
    <xf numFmtId="4" fontId="20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  <protection/>
    </xf>
    <xf numFmtId="4" fontId="18" fillId="0" borderId="10" xfId="0" applyNumberFormat="1" applyFont="1" applyFill="1" applyBorder="1" applyAlignment="1">
      <alignment horizontal="righ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 applyProtection="1">
      <alignment horizontal="right" vertical="top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2" fontId="18" fillId="0" borderId="11" xfId="0" applyNumberFormat="1" applyFont="1" applyFill="1" applyBorder="1" applyAlignment="1" applyProtection="1">
      <alignment horizontal="right" vertical="top"/>
      <protection/>
    </xf>
    <xf numFmtId="49" fontId="18" fillId="0" borderId="10" xfId="0" applyNumberFormat="1" applyFont="1" applyFill="1" applyBorder="1" applyAlignment="1" applyProtection="1">
      <alignment horizontal="center" vertical="top"/>
      <protection hidden="1"/>
    </xf>
    <xf numFmtId="49" fontId="20" fillId="0" borderId="10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Alignment="1">
      <alignment vertical="top"/>
    </xf>
    <xf numFmtId="0" fontId="23" fillId="0" borderId="0" xfId="0" applyFont="1" applyFill="1" applyBorder="1" applyAlignment="1">
      <alignment horizontal="left" wrapText="1"/>
    </xf>
    <xf numFmtId="4" fontId="18" fillId="0" borderId="11" xfId="85" applyNumberFormat="1" applyFont="1" applyFill="1" applyBorder="1" applyAlignment="1" applyProtection="1">
      <alignment horizontal="right"/>
      <protection/>
    </xf>
    <xf numFmtId="1" fontId="20" fillId="0" borderId="10" xfId="85" applyNumberFormat="1" applyFont="1" applyFill="1" applyBorder="1" applyAlignment="1" applyProtection="1">
      <alignment horizontal="center" vertical="center"/>
      <protection/>
    </xf>
    <xf numFmtId="1" fontId="18" fillId="0" borderId="12" xfId="85" applyNumberFormat="1" applyFont="1" applyFill="1" applyBorder="1" applyAlignment="1" applyProtection="1">
      <alignment horizontal="center" vertical="center"/>
      <protection/>
    </xf>
    <xf numFmtId="1" fontId="18" fillId="0" borderId="13" xfId="85" applyNumberFormat="1" applyFont="1" applyFill="1" applyBorder="1" applyAlignment="1" applyProtection="1">
      <alignment horizontal="center" vertical="center"/>
      <protection/>
    </xf>
    <xf numFmtId="1" fontId="18" fillId="0" borderId="10" xfId="85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/>
    </xf>
    <xf numFmtId="4" fontId="20" fillId="0" borderId="14" xfId="0" applyNumberFormat="1" applyFont="1" applyFill="1" applyBorder="1" applyAlignment="1" applyProtection="1">
      <alignment horizontal="right" vertical="top"/>
      <protection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/>
    </xf>
    <xf numFmtId="4" fontId="18" fillId="0" borderId="14" xfId="0" applyNumberFormat="1" applyFont="1" applyFill="1" applyBorder="1" applyAlignment="1" applyProtection="1">
      <alignment horizontal="right" vertical="top"/>
      <protection/>
    </xf>
    <xf numFmtId="4" fontId="18" fillId="0" borderId="11" xfId="0" applyNumberFormat="1" applyFont="1" applyFill="1" applyBorder="1" applyAlignment="1" applyProtection="1">
      <alignment horizontal="right" vertical="top"/>
      <protection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85" applyFont="1" applyAlignment="1">
      <alignment horizontal="left"/>
      <protection/>
    </xf>
    <xf numFmtId="49" fontId="18" fillId="0" borderId="0" xfId="85" applyNumberFormat="1" applyFont="1" applyAlignment="1">
      <alignment horizontal="center"/>
      <protection/>
    </xf>
    <xf numFmtId="4" fontId="18" fillId="0" borderId="0" xfId="85" applyNumberFormat="1" applyFont="1" applyAlignment="1">
      <alignment horizontal="right"/>
      <protection/>
    </xf>
    <xf numFmtId="4" fontId="18" fillId="0" borderId="0" xfId="85" applyNumberFormat="1" applyFont="1">
      <alignment/>
      <protection/>
    </xf>
    <xf numFmtId="49" fontId="18" fillId="0" borderId="14" xfId="0" applyNumberFormat="1" applyFont="1" applyFill="1" applyBorder="1" applyAlignment="1" applyProtection="1">
      <alignment horizontal="center" vertical="top" wrapText="1"/>
      <protection/>
    </xf>
    <xf numFmtId="49" fontId="20" fillId="0" borderId="14" xfId="0" applyNumberFormat="1" applyFont="1" applyFill="1" applyBorder="1" applyAlignment="1" applyProtection="1">
      <alignment horizontal="center" vertical="top" wrapText="1"/>
      <protection/>
    </xf>
    <xf numFmtId="4" fontId="18" fillId="0" borderId="0" xfId="0" applyNumberFormat="1" applyFont="1" applyFill="1" applyBorder="1" applyAlignment="1" applyProtection="1">
      <alignment horizontal="right" vertical="top"/>
      <protection/>
    </xf>
    <xf numFmtId="4" fontId="18" fillId="0" borderId="15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right" vertical="top" wrapText="1"/>
    </xf>
    <xf numFmtId="4" fontId="18" fillId="0" borderId="14" xfId="0" applyNumberFormat="1" applyFont="1" applyFill="1" applyBorder="1" applyAlignment="1">
      <alignment horizontal="right" vertical="top" wrapText="1"/>
    </xf>
    <xf numFmtId="1" fontId="18" fillId="0" borderId="11" xfId="85" applyNumberFormat="1" applyFont="1" applyFill="1" applyBorder="1" applyAlignment="1" applyProtection="1">
      <alignment horizontal="center" vertical="center"/>
      <protection/>
    </xf>
    <xf numFmtId="4" fontId="20" fillId="0" borderId="11" xfId="0" applyNumberFormat="1" applyFont="1" applyFill="1" applyBorder="1" applyAlignment="1">
      <alignment horizontal="right" vertical="top" wrapText="1"/>
    </xf>
    <xf numFmtId="1" fontId="18" fillId="0" borderId="16" xfId="85" applyNumberFormat="1" applyFont="1" applyFill="1" applyBorder="1" applyAlignment="1" applyProtection="1">
      <alignment horizontal="center" vertical="center"/>
      <protection/>
    </xf>
    <xf numFmtId="4" fontId="18" fillId="0" borderId="15" xfId="0" applyNumberFormat="1" applyFont="1" applyFill="1" applyBorder="1" applyAlignment="1" applyProtection="1">
      <alignment horizontal="right" vertical="top"/>
      <protection/>
    </xf>
    <xf numFmtId="1" fontId="18" fillId="0" borderId="17" xfId="85" applyNumberFormat="1" applyFont="1" applyFill="1" applyBorder="1" applyAlignment="1" applyProtection="1">
      <alignment horizontal="center" vertical="center"/>
      <protection/>
    </xf>
    <xf numFmtId="4" fontId="20" fillId="0" borderId="17" xfId="0" applyNumberFormat="1" applyFont="1" applyFill="1" applyBorder="1" applyAlignment="1">
      <alignment horizontal="right" vertical="top" wrapText="1"/>
    </xf>
    <xf numFmtId="4" fontId="18" fillId="0" borderId="17" xfId="85" applyNumberFormat="1" applyFont="1" applyFill="1" applyBorder="1" applyAlignment="1" applyProtection="1">
      <alignment horizontal="right"/>
      <protection/>
    </xf>
    <xf numFmtId="4" fontId="20" fillId="0" borderId="18" xfId="0" applyNumberFormat="1" applyFont="1" applyFill="1" applyBorder="1" applyAlignment="1">
      <alignment horizontal="right" vertical="top" wrapText="1"/>
    </xf>
    <xf numFmtId="4" fontId="18" fillId="0" borderId="11" xfId="0" applyNumberFormat="1" applyFont="1" applyFill="1" applyBorder="1" applyAlignment="1">
      <alignment horizontal="right" vertical="top" wrapText="1"/>
    </xf>
    <xf numFmtId="4" fontId="20" fillId="0" borderId="11" xfId="0" applyNumberFormat="1" applyFont="1" applyFill="1" applyBorder="1" applyAlignment="1" applyProtection="1">
      <alignment horizontal="right" vertical="top"/>
      <protection/>
    </xf>
    <xf numFmtId="208" fontId="18" fillId="0" borderId="11" xfId="0" applyNumberFormat="1" applyFont="1" applyFill="1" applyBorder="1" applyAlignment="1">
      <alignment horizontal="center" vertical="center" wrapText="1"/>
    </xf>
    <xf numFmtId="208" fontId="20" fillId="0" borderId="11" xfId="0" applyNumberFormat="1" applyFont="1" applyFill="1" applyBorder="1" applyAlignment="1">
      <alignment horizontal="right" vertical="top" wrapText="1"/>
    </xf>
    <xf numFmtId="0" fontId="0" fillId="8" borderId="0" xfId="0" applyFont="1" applyFill="1" applyAlignment="1">
      <alignment vertical="top"/>
    </xf>
    <xf numFmtId="0" fontId="0" fillId="8" borderId="0" xfId="0" applyFont="1" applyFill="1" applyAlignment="1">
      <alignment/>
    </xf>
    <xf numFmtId="4" fontId="0" fillId="8" borderId="0" xfId="0" applyNumberFormat="1" applyFont="1" applyFill="1" applyAlignment="1">
      <alignment vertical="top"/>
    </xf>
    <xf numFmtId="0" fontId="0" fillId="8" borderId="0" xfId="0" applyFont="1" applyFill="1" applyBorder="1" applyAlignment="1">
      <alignment horizontal="left" wrapText="1"/>
    </xf>
    <xf numFmtId="0" fontId="0" fillId="8" borderId="0" xfId="0" applyFont="1" applyFill="1" applyBorder="1" applyAlignment="1">
      <alignment wrapText="1"/>
    </xf>
    <xf numFmtId="0" fontId="25" fillId="8" borderId="0" xfId="85" applyFont="1" applyFill="1">
      <alignment/>
      <protection/>
    </xf>
    <xf numFmtId="205" fontId="21" fillId="0" borderId="15" xfId="75" applyNumberFormat="1" applyFont="1" applyFill="1" applyBorder="1">
      <alignment/>
      <protection/>
    </xf>
    <xf numFmtId="4" fontId="18" fillId="0" borderId="0" xfId="85" applyNumberFormat="1" applyFont="1" applyFill="1" applyAlignment="1">
      <alignment horizontal="right"/>
      <protection/>
    </xf>
    <xf numFmtId="4" fontId="10" fillId="0" borderId="0" xfId="85" applyNumberFormat="1" applyFill="1" applyAlignment="1">
      <alignment horizontal="right"/>
      <protection/>
    </xf>
    <xf numFmtId="0" fontId="10" fillId="0" borderId="0" xfId="85" applyFill="1">
      <alignment/>
      <protection/>
    </xf>
    <xf numFmtId="0" fontId="18" fillId="0" borderId="0" xfId="85" applyFont="1" applyFill="1" applyAlignment="1">
      <alignment horizontal="left"/>
      <protection/>
    </xf>
    <xf numFmtId="49" fontId="18" fillId="0" borderId="0" xfId="85" applyNumberFormat="1" applyFont="1" applyFill="1" applyAlignment="1">
      <alignment horizontal="center"/>
      <protection/>
    </xf>
    <xf numFmtId="4" fontId="18" fillId="0" borderId="0" xfId="85" applyNumberFormat="1" applyFont="1" applyFill="1">
      <alignment/>
      <protection/>
    </xf>
    <xf numFmtId="4" fontId="10" fillId="0" borderId="0" xfId="85" applyNumberFormat="1" applyFill="1">
      <alignment/>
      <protection/>
    </xf>
    <xf numFmtId="1" fontId="10" fillId="0" borderId="0" xfId="85" applyNumberFormat="1" applyFill="1" applyAlignment="1">
      <alignment horizontal="center"/>
      <protection/>
    </xf>
    <xf numFmtId="0" fontId="10" fillId="0" borderId="0" xfId="85" applyFill="1" applyAlignment="1">
      <alignment/>
      <protection/>
    </xf>
    <xf numFmtId="4" fontId="20" fillId="0" borderId="10" xfId="85" applyNumberFormat="1" applyFont="1" applyFill="1" applyBorder="1" applyAlignment="1" applyProtection="1">
      <alignment horizontal="right"/>
      <protection/>
    </xf>
    <xf numFmtId="0" fontId="25" fillId="0" borderId="0" xfId="85" applyFont="1" applyFill="1" applyAlignment="1">
      <alignment/>
      <protection/>
    </xf>
    <xf numFmtId="3" fontId="18" fillId="0" borderId="10" xfId="0" applyNumberFormat="1" applyFont="1" applyFill="1" applyBorder="1" applyAlignment="1" applyProtection="1">
      <alignment horizontal="justify" vertical="top" wrapText="1"/>
      <protection/>
    </xf>
    <xf numFmtId="49" fontId="18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10" fillId="0" borderId="0" xfId="85" applyFill="1" applyAlignment="1">
      <alignment horizontal="left"/>
      <protection/>
    </xf>
    <xf numFmtId="49" fontId="10" fillId="0" borderId="0" xfId="85" applyNumberFormat="1" applyFill="1" applyAlignment="1">
      <alignment horizontal="center"/>
      <protection/>
    </xf>
    <xf numFmtId="4" fontId="10" fillId="0" borderId="0" xfId="85" applyNumberFormat="1" applyFont="1" applyFill="1">
      <alignment/>
      <protection/>
    </xf>
    <xf numFmtId="4" fontId="10" fillId="0" borderId="0" xfId="85" applyNumberFormat="1" applyFont="1">
      <alignment/>
      <protection/>
    </xf>
    <xf numFmtId="2" fontId="18" fillId="0" borderId="0" xfId="0" applyNumberFormat="1" applyFont="1" applyFill="1" applyBorder="1" applyAlignment="1" applyProtection="1">
      <alignment horizontal="right" vertical="top"/>
      <protection/>
    </xf>
    <xf numFmtId="205" fontId="0" fillId="0" borderId="11" xfId="0" applyNumberFormat="1" applyBorder="1" applyAlignment="1">
      <alignment/>
    </xf>
    <xf numFmtId="49" fontId="18" fillId="0" borderId="14" xfId="0" applyNumberFormat="1" applyFont="1" applyFill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right" vertical="top" wrapText="1"/>
    </xf>
    <xf numFmtId="205" fontId="23" fillId="0" borderId="11" xfId="0" applyNumberFormat="1" applyFont="1" applyBorder="1" applyAlignment="1">
      <alignment/>
    </xf>
    <xf numFmtId="4" fontId="20" fillId="0" borderId="13" xfId="0" applyNumberFormat="1" applyFont="1" applyFill="1" applyBorder="1" applyAlignment="1">
      <alignment horizontal="right" vertical="top" wrapText="1"/>
    </xf>
    <xf numFmtId="4" fontId="18" fillId="8" borderId="10" xfId="0" applyNumberFormat="1" applyFont="1" applyFill="1" applyBorder="1" applyAlignment="1">
      <alignment horizontal="right" vertical="top" wrapText="1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18" fillId="0" borderId="12" xfId="85" applyNumberFormat="1" applyFont="1" applyFill="1" applyBorder="1" applyAlignment="1" applyProtection="1">
      <alignment horizontal="center" vertical="center"/>
      <protection/>
    </xf>
    <xf numFmtId="1" fontId="18" fillId="0" borderId="13" xfId="85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7" fillId="0" borderId="0" xfId="85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/>
    </xf>
    <xf numFmtId="0" fontId="10" fillId="0" borderId="0" xfId="85" applyFill="1" applyAlignment="1">
      <alignment horizontal="center"/>
      <protection/>
    </xf>
    <xf numFmtId="49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4" fontId="18" fillId="0" borderId="10" xfId="0" applyNumberFormat="1" applyFont="1" applyFill="1" applyBorder="1" applyAlignment="1">
      <alignment horizontal="right" vertical="top" wrapText="1"/>
    </xf>
  </cellXfs>
  <cellStyles count="89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Вывод 2" xfId="65"/>
    <cellStyle name="Вычисление 2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'язана клітинка" xfId="76"/>
    <cellStyle name="Итог 2" xfId="77"/>
    <cellStyle name="Контрольна клітинка" xfId="78"/>
    <cellStyle name="Контрольная ячейка 2" xfId="79"/>
    <cellStyle name="Назва" xfId="80"/>
    <cellStyle name="Название 2" xfId="81"/>
    <cellStyle name="Нейтральний" xfId="82"/>
    <cellStyle name="Нейтральный 2" xfId="83"/>
    <cellStyle name="Обчислення" xfId="84"/>
    <cellStyle name="Обычный_Z2K_ZVED1" xfId="85"/>
    <cellStyle name="Followed Hyperlink" xfId="86"/>
    <cellStyle name="Підсумок" xfId="87"/>
    <cellStyle name="Плохой 2" xfId="88"/>
    <cellStyle name="Поганий" xfId="89"/>
    <cellStyle name="Пояснение 2" xfId="90"/>
    <cellStyle name="Примечание 2" xfId="91"/>
    <cellStyle name="Примітка" xfId="92"/>
    <cellStyle name="Percent" xfId="93"/>
    <cellStyle name="Результат" xfId="94"/>
    <cellStyle name="Результат 1" xfId="95"/>
    <cellStyle name="Связанная ячейка 2" xfId="96"/>
    <cellStyle name="Текст попередження" xfId="97"/>
    <cellStyle name="Текст пояснення" xfId="98"/>
    <cellStyle name="Текст предупреждения 2" xfId="99"/>
    <cellStyle name="Comma" xfId="100"/>
    <cellStyle name="Comma [0]" xfId="101"/>
    <cellStyle name="Хороший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5"/>
  <sheetViews>
    <sheetView tabSelected="1" zoomScaleSheetLayoutView="100" zoomScalePageLayoutView="0" workbookViewId="0" topLeftCell="A1">
      <pane xSplit="3" ySplit="8" topLeftCell="D19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30" sqref="G230"/>
    </sheetView>
  </sheetViews>
  <sheetFormatPr defaultColWidth="9.140625" defaultRowHeight="12.75"/>
  <cols>
    <col min="1" max="1" width="52.140625" style="97" customWidth="1"/>
    <col min="2" max="2" width="11.421875" style="98" customWidth="1"/>
    <col min="3" max="3" width="15.00390625" style="98" customWidth="1"/>
    <col min="4" max="4" width="18.28125" style="83" customWidth="1"/>
    <col min="5" max="5" width="16.7109375" style="83" customWidth="1"/>
    <col min="6" max="6" width="18.8515625" style="83" customWidth="1"/>
    <col min="7" max="7" width="16.7109375" style="83" customWidth="1"/>
    <col min="8" max="8" width="20.8515625" style="83" customWidth="1"/>
    <col min="9" max="9" width="16.8515625" style="88" customWidth="1"/>
    <col min="10" max="10" width="14.421875" style="84" bestFit="1" customWidth="1"/>
    <col min="11" max="11" width="11.57421875" style="1" bestFit="1" customWidth="1"/>
    <col min="12" max="16384" width="9.140625" style="1" customWidth="1"/>
  </cols>
  <sheetData>
    <row r="1" ht="12.75">
      <c r="I1" s="99" t="s">
        <v>406</v>
      </c>
    </row>
    <row r="2" spans="1:8" ht="23.25" customHeight="1">
      <c r="A2" s="114"/>
      <c r="B2" s="114"/>
      <c r="C2" s="114"/>
      <c r="D2" s="114"/>
      <c r="E2" s="114"/>
      <c r="F2" s="114"/>
      <c r="G2" s="114"/>
      <c r="H2" s="114"/>
    </row>
    <row r="3" spans="1:9" ht="22.5">
      <c r="A3" s="115" t="s">
        <v>372</v>
      </c>
      <c r="B3" s="115"/>
      <c r="C3" s="115"/>
      <c r="D3" s="115"/>
      <c r="E3" s="115"/>
      <c r="F3" s="115"/>
      <c r="G3" s="115"/>
      <c r="H3" s="115"/>
      <c r="I3" s="115"/>
    </row>
    <row r="4" spans="1:9" ht="22.5">
      <c r="A4" s="115" t="s">
        <v>408</v>
      </c>
      <c r="B4" s="115"/>
      <c r="C4" s="116"/>
      <c r="D4" s="115"/>
      <c r="E4" s="115"/>
      <c r="F4" s="115"/>
      <c r="G4" s="115"/>
      <c r="H4" s="115"/>
      <c r="I4" s="115"/>
    </row>
    <row r="5" spans="1:9" ht="22.5">
      <c r="A5" s="115"/>
      <c r="B5" s="115"/>
      <c r="C5" s="116"/>
      <c r="D5" s="115"/>
      <c r="E5" s="115"/>
      <c r="F5" s="115"/>
      <c r="G5" s="115"/>
      <c r="H5" s="115"/>
      <c r="I5" s="115"/>
    </row>
    <row r="6" spans="1:9" ht="15.75">
      <c r="A6" s="113"/>
      <c r="B6" s="113"/>
      <c r="C6" s="113"/>
      <c r="D6" s="113"/>
      <c r="E6" s="113"/>
      <c r="F6" s="113"/>
      <c r="G6" s="113"/>
      <c r="H6" s="113"/>
      <c r="I6" s="7" t="s">
        <v>2</v>
      </c>
    </row>
    <row r="7" spans="1:9" ht="30" customHeight="1">
      <c r="A7" s="109" t="s">
        <v>7</v>
      </c>
      <c r="B7" s="109"/>
      <c r="C7" s="109"/>
      <c r="D7" s="109" t="s">
        <v>8</v>
      </c>
      <c r="E7" s="109"/>
      <c r="F7" s="109" t="s">
        <v>9</v>
      </c>
      <c r="G7" s="109"/>
      <c r="H7" s="110" t="s">
        <v>10</v>
      </c>
      <c r="I7" s="110"/>
    </row>
    <row r="8" spans="1:9" ht="54" customHeight="1">
      <c r="A8" s="109"/>
      <c r="B8" s="109"/>
      <c r="C8" s="109"/>
      <c r="D8" s="51" t="s">
        <v>0</v>
      </c>
      <c r="E8" s="51" t="s">
        <v>1</v>
      </c>
      <c r="F8" s="51" t="s">
        <v>0</v>
      </c>
      <c r="G8" s="51" t="s">
        <v>1</v>
      </c>
      <c r="H8" s="51" t="s">
        <v>0</v>
      </c>
      <c r="I8" s="52" t="s">
        <v>1</v>
      </c>
    </row>
    <row r="9" spans="1:10" s="3" customFormat="1" ht="15.75">
      <c r="A9" s="43">
        <v>1</v>
      </c>
      <c r="B9" s="111">
        <v>2</v>
      </c>
      <c r="C9" s="112"/>
      <c r="D9" s="43">
        <v>3</v>
      </c>
      <c r="E9" s="43">
        <v>5</v>
      </c>
      <c r="F9" s="43">
        <v>6</v>
      </c>
      <c r="G9" s="43">
        <v>8</v>
      </c>
      <c r="H9" s="43">
        <v>9</v>
      </c>
      <c r="I9" s="43">
        <v>11</v>
      </c>
      <c r="J9" s="89"/>
    </row>
    <row r="10" spans="1:10" s="3" customFormat="1" ht="15.75">
      <c r="A10" s="40" t="s">
        <v>3</v>
      </c>
      <c r="B10" s="41"/>
      <c r="C10" s="42"/>
      <c r="D10" s="51"/>
      <c r="E10" s="51"/>
      <c r="F10" s="51"/>
      <c r="G10" s="51"/>
      <c r="H10" s="51"/>
      <c r="I10" s="43"/>
      <c r="J10" s="89"/>
    </row>
    <row r="11" spans="1:9" s="21" customFormat="1" ht="26.25" customHeight="1">
      <c r="A11" s="18" t="s">
        <v>11</v>
      </c>
      <c r="B11" s="18"/>
      <c r="C11" s="19" t="s">
        <v>12</v>
      </c>
      <c r="D11" s="20">
        <v>130691260</v>
      </c>
      <c r="E11" s="20">
        <v>82630908.29</v>
      </c>
      <c r="F11" s="20">
        <v>8020</v>
      </c>
      <c r="G11" s="20">
        <v>23123.46</v>
      </c>
      <c r="H11" s="20">
        <f>D11+F11</f>
        <v>130699280</v>
      </c>
      <c r="I11" s="20">
        <f>E11+G11</f>
        <v>82654031.75</v>
      </c>
    </row>
    <row r="12" spans="1:13" s="17" customFormat="1" ht="36" customHeight="1">
      <c r="A12" s="18" t="s">
        <v>13</v>
      </c>
      <c r="B12" s="18"/>
      <c r="C12" s="19" t="s">
        <v>14</v>
      </c>
      <c r="D12" s="20">
        <v>113314644</v>
      </c>
      <c r="E12" s="20">
        <v>65611908.91000001</v>
      </c>
      <c r="F12" s="20">
        <v>0</v>
      </c>
      <c r="G12" s="20">
        <v>0</v>
      </c>
      <c r="H12" s="20">
        <f aca="true" t="shared" si="0" ref="H12:H80">D12+F12</f>
        <v>113314644</v>
      </c>
      <c r="I12" s="20">
        <f aca="true" t="shared" si="1" ref="I12:I80">E12+G12</f>
        <v>65611908.91000001</v>
      </c>
      <c r="J12" s="16"/>
      <c r="K12" s="16"/>
      <c r="L12" s="16"/>
      <c r="M12" s="16"/>
    </row>
    <row r="13" spans="1:13" s="12" customFormat="1" ht="19.5" customHeight="1">
      <c r="A13" s="28" t="s">
        <v>15</v>
      </c>
      <c r="B13" s="28"/>
      <c r="C13" s="29" t="s">
        <v>16</v>
      </c>
      <c r="D13" s="30">
        <v>113310154</v>
      </c>
      <c r="E13" s="30">
        <v>65612308.91000001</v>
      </c>
      <c r="F13" s="30">
        <v>0</v>
      </c>
      <c r="G13" s="30">
        <v>0</v>
      </c>
      <c r="H13" s="20">
        <f t="shared" si="0"/>
        <v>113310154</v>
      </c>
      <c r="I13" s="20">
        <f t="shared" si="1"/>
        <v>65612308.91000001</v>
      </c>
      <c r="J13" s="11"/>
      <c r="K13" s="11"/>
      <c r="L13" s="11"/>
      <c r="M13" s="11"/>
    </row>
    <row r="14" spans="1:13" s="12" customFormat="1" ht="50.25" customHeight="1">
      <c r="A14" s="28" t="s">
        <v>17</v>
      </c>
      <c r="B14" s="28"/>
      <c r="C14" s="29" t="s">
        <v>18</v>
      </c>
      <c r="D14" s="30">
        <v>111150754</v>
      </c>
      <c r="E14" s="30">
        <v>62921083.24</v>
      </c>
      <c r="F14" s="30">
        <v>0</v>
      </c>
      <c r="G14" s="30">
        <v>0</v>
      </c>
      <c r="H14" s="20">
        <f t="shared" si="0"/>
        <v>111150754</v>
      </c>
      <c r="I14" s="20">
        <f t="shared" si="1"/>
        <v>62921083.24</v>
      </c>
      <c r="J14" s="11"/>
      <c r="K14" s="11"/>
      <c r="L14" s="11"/>
      <c r="M14" s="11"/>
    </row>
    <row r="15" spans="1:13" s="12" customFormat="1" ht="50.25" customHeight="1">
      <c r="A15" s="28" t="s">
        <v>19</v>
      </c>
      <c r="B15" s="28"/>
      <c r="C15" s="57" t="s">
        <v>20</v>
      </c>
      <c r="D15" s="30">
        <v>1534000</v>
      </c>
      <c r="E15" s="30">
        <v>2121046.74</v>
      </c>
      <c r="F15" s="30">
        <v>0</v>
      </c>
      <c r="G15" s="30">
        <v>0</v>
      </c>
      <c r="H15" s="20">
        <f t="shared" si="0"/>
        <v>1534000</v>
      </c>
      <c r="I15" s="20">
        <f t="shared" si="1"/>
        <v>2121046.74</v>
      </c>
      <c r="J15" s="11"/>
      <c r="K15" s="11"/>
      <c r="L15" s="11"/>
      <c r="M15" s="11"/>
    </row>
    <row r="16" spans="1:13" s="12" customFormat="1" ht="51.75" customHeight="1">
      <c r="A16" s="28" t="s">
        <v>21</v>
      </c>
      <c r="B16" s="28"/>
      <c r="C16" s="57" t="s">
        <v>22</v>
      </c>
      <c r="D16" s="30">
        <v>625400</v>
      </c>
      <c r="E16" s="30">
        <v>570178.9299999999</v>
      </c>
      <c r="F16" s="30">
        <v>0</v>
      </c>
      <c r="G16" s="30">
        <v>0</v>
      </c>
      <c r="H16" s="20">
        <f t="shared" si="0"/>
        <v>625400</v>
      </c>
      <c r="I16" s="20">
        <f t="shared" si="1"/>
        <v>570178.9299999999</v>
      </c>
      <c r="J16" s="11"/>
      <c r="K16" s="11"/>
      <c r="L16" s="11"/>
      <c r="M16" s="11"/>
    </row>
    <row r="17" spans="1:13" s="17" customFormat="1" ht="34.5" customHeight="1">
      <c r="A17" s="18" t="s">
        <v>373</v>
      </c>
      <c r="B17" s="18"/>
      <c r="C17" s="58">
        <v>11020000</v>
      </c>
      <c r="D17" s="20">
        <v>4490</v>
      </c>
      <c r="E17" s="20">
        <v>-400</v>
      </c>
      <c r="F17" s="20">
        <v>0</v>
      </c>
      <c r="G17" s="20">
        <v>0</v>
      </c>
      <c r="H17" s="20">
        <f t="shared" si="0"/>
        <v>4490</v>
      </c>
      <c r="I17" s="20">
        <f t="shared" si="1"/>
        <v>-400</v>
      </c>
      <c r="J17" s="16"/>
      <c r="K17" s="16"/>
      <c r="L17" s="16"/>
      <c r="M17" s="16"/>
    </row>
    <row r="18" spans="1:13" s="12" customFormat="1" ht="34.5" customHeight="1">
      <c r="A18" s="28" t="s">
        <v>374</v>
      </c>
      <c r="B18" s="28"/>
      <c r="C18" s="57">
        <v>11020200</v>
      </c>
      <c r="D18" s="30">
        <v>4490</v>
      </c>
      <c r="E18" s="30">
        <v>-400</v>
      </c>
      <c r="F18" s="30">
        <v>0</v>
      </c>
      <c r="G18" s="30">
        <v>0</v>
      </c>
      <c r="H18" s="20">
        <f t="shared" si="0"/>
        <v>4490</v>
      </c>
      <c r="I18" s="20">
        <f t="shared" si="1"/>
        <v>-400</v>
      </c>
      <c r="J18" s="11"/>
      <c r="K18" s="11"/>
      <c r="L18" s="11"/>
      <c r="M18" s="11"/>
    </row>
    <row r="19" spans="1:13" s="22" customFormat="1" ht="39.75" customHeight="1">
      <c r="A19" s="18" t="s">
        <v>23</v>
      </c>
      <c r="B19" s="18"/>
      <c r="C19" s="19" t="s">
        <v>24</v>
      </c>
      <c r="D19" s="20">
        <v>3520</v>
      </c>
      <c r="E19" s="20">
        <v>49994.79</v>
      </c>
      <c r="F19" s="20">
        <v>0</v>
      </c>
      <c r="G19" s="20">
        <v>0</v>
      </c>
      <c r="H19" s="20">
        <f t="shared" si="0"/>
        <v>3520</v>
      </c>
      <c r="I19" s="20">
        <f t="shared" si="1"/>
        <v>49994.79</v>
      </c>
      <c r="J19" s="21"/>
      <c r="K19" s="21"/>
      <c r="L19" s="21"/>
      <c r="M19" s="21"/>
    </row>
    <row r="20" spans="1:13" s="12" customFormat="1" ht="39.75" customHeight="1">
      <c r="A20" s="28" t="s">
        <v>25</v>
      </c>
      <c r="B20" s="28"/>
      <c r="C20" s="29" t="s">
        <v>26</v>
      </c>
      <c r="D20" s="30">
        <v>500</v>
      </c>
      <c r="E20" s="30">
        <v>46998.15</v>
      </c>
      <c r="F20" s="30">
        <v>0</v>
      </c>
      <c r="G20" s="30">
        <v>0</v>
      </c>
      <c r="H20" s="20">
        <f t="shared" si="0"/>
        <v>500</v>
      </c>
      <c r="I20" s="20">
        <f t="shared" si="1"/>
        <v>46998.15</v>
      </c>
      <c r="J20" s="11"/>
      <c r="K20" s="11"/>
      <c r="L20" s="11"/>
      <c r="M20" s="11"/>
    </row>
    <row r="21" spans="1:13" s="12" customFormat="1" ht="79.5" customHeight="1">
      <c r="A21" s="28" t="s">
        <v>231</v>
      </c>
      <c r="B21" s="28"/>
      <c r="C21" s="29" t="s">
        <v>230</v>
      </c>
      <c r="D21" s="30">
        <v>500</v>
      </c>
      <c r="E21" s="30">
        <v>46998.15</v>
      </c>
      <c r="F21" s="30">
        <v>0</v>
      </c>
      <c r="G21" s="30">
        <v>0</v>
      </c>
      <c r="H21" s="20">
        <f t="shared" si="0"/>
        <v>500</v>
      </c>
      <c r="I21" s="20">
        <f t="shared" si="1"/>
        <v>46998.15</v>
      </c>
      <c r="J21" s="11"/>
      <c r="K21" s="11"/>
      <c r="L21" s="11"/>
      <c r="M21" s="11"/>
    </row>
    <row r="22" spans="1:13" s="12" customFormat="1" ht="33" customHeight="1">
      <c r="A22" s="28" t="s">
        <v>375</v>
      </c>
      <c r="B22" s="28"/>
      <c r="C22" s="29">
        <v>13030000</v>
      </c>
      <c r="D22" s="30">
        <v>3020</v>
      </c>
      <c r="E22" s="30">
        <v>2996.64</v>
      </c>
      <c r="F22" s="30">
        <v>0</v>
      </c>
      <c r="G22" s="30">
        <v>0</v>
      </c>
      <c r="H22" s="20">
        <f t="shared" si="0"/>
        <v>3020</v>
      </c>
      <c r="I22" s="20">
        <f t="shared" si="1"/>
        <v>2996.64</v>
      </c>
      <c r="J22" s="11"/>
      <c r="K22" s="11"/>
      <c r="L22" s="11"/>
      <c r="M22" s="11"/>
    </row>
    <row r="23" spans="1:13" s="12" customFormat="1" ht="54" customHeight="1">
      <c r="A23" s="28" t="s">
        <v>376</v>
      </c>
      <c r="B23" s="28"/>
      <c r="C23" s="29">
        <v>13030100</v>
      </c>
      <c r="D23" s="30">
        <v>3020</v>
      </c>
      <c r="E23" s="30">
        <v>2996.64</v>
      </c>
      <c r="F23" s="30">
        <v>0</v>
      </c>
      <c r="G23" s="30">
        <v>0</v>
      </c>
      <c r="H23" s="20">
        <f t="shared" si="0"/>
        <v>3020</v>
      </c>
      <c r="I23" s="20">
        <f t="shared" si="1"/>
        <v>2996.64</v>
      </c>
      <c r="J23" s="11"/>
      <c r="K23" s="11"/>
      <c r="L23" s="11"/>
      <c r="M23" s="11"/>
    </row>
    <row r="24" spans="1:13" s="22" customFormat="1" ht="26.25" customHeight="1">
      <c r="A24" s="18" t="s">
        <v>232</v>
      </c>
      <c r="B24" s="18"/>
      <c r="C24" s="19" t="s">
        <v>287</v>
      </c>
      <c r="D24" s="20">
        <v>5093828</v>
      </c>
      <c r="E24" s="20">
        <v>6791267.24</v>
      </c>
      <c r="F24" s="20">
        <v>0</v>
      </c>
      <c r="G24" s="20">
        <v>0</v>
      </c>
      <c r="H24" s="20">
        <f t="shared" si="0"/>
        <v>5093828</v>
      </c>
      <c r="I24" s="20">
        <f t="shared" si="1"/>
        <v>6791267.24</v>
      </c>
      <c r="J24" s="21"/>
      <c r="K24" s="21"/>
      <c r="L24" s="21"/>
      <c r="M24" s="21"/>
    </row>
    <row r="25" spans="1:13" s="12" customFormat="1" ht="42" customHeight="1">
      <c r="A25" s="28" t="s">
        <v>233</v>
      </c>
      <c r="B25" s="28"/>
      <c r="C25" s="29" t="s">
        <v>288</v>
      </c>
      <c r="D25" s="30">
        <v>849455</v>
      </c>
      <c r="E25" s="30">
        <v>1360666.12</v>
      </c>
      <c r="F25" s="30">
        <v>0</v>
      </c>
      <c r="G25" s="30">
        <v>0</v>
      </c>
      <c r="H25" s="20">
        <f t="shared" si="0"/>
        <v>849455</v>
      </c>
      <c r="I25" s="20">
        <f t="shared" si="1"/>
        <v>1360666.12</v>
      </c>
      <c r="J25" s="11"/>
      <c r="K25" s="11"/>
      <c r="L25" s="11"/>
      <c r="M25" s="11"/>
    </row>
    <row r="26" spans="1:13" s="12" customFormat="1" ht="26.25" customHeight="1">
      <c r="A26" s="28" t="s">
        <v>234</v>
      </c>
      <c r="B26" s="28"/>
      <c r="C26" s="29" t="s">
        <v>289</v>
      </c>
      <c r="D26" s="30">
        <v>849455</v>
      </c>
      <c r="E26" s="30">
        <v>1360666.12</v>
      </c>
      <c r="F26" s="30">
        <v>0</v>
      </c>
      <c r="G26" s="30">
        <v>0</v>
      </c>
      <c r="H26" s="20">
        <f t="shared" si="0"/>
        <v>849455</v>
      </c>
      <c r="I26" s="20">
        <f t="shared" si="1"/>
        <v>1360666.12</v>
      </c>
      <c r="J26" s="11"/>
      <c r="K26" s="11"/>
      <c r="L26" s="11"/>
      <c r="M26" s="11"/>
    </row>
    <row r="27" spans="1:13" s="12" customFormat="1" ht="39.75" customHeight="1">
      <c r="A27" s="28" t="s">
        <v>235</v>
      </c>
      <c r="B27" s="28"/>
      <c r="C27" s="29" t="s">
        <v>290</v>
      </c>
      <c r="D27" s="30">
        <v>3543660</v>
      </c>
      <c r="E27" s="30">
        <v>4762364.2</v>
      </c>
      <c r="F27" s="30">
        <v>0</v>
      </c>
      <c r="G27" s="30">
        <v>0</v>
      </c>
      <c r="H27" s="20">
        <f t="shared" si="0"/>
        <v>3543660</v>
      </c>
      <c r="I27" s="20">
        <f t="shared" si="1"/>
        <v>4762364.2</v>
      </c>
      <c r="J27" s="11"/>
      <c r="K27" s="11"/>
      <c r="L27" s="11"/>
      <c r="M27" s="11"/>
    </row>
    <row r="28" spans="1:13" s="12" customFormat="1" ht="26.25" customHeight="1">
      <c r="A28" s="28" t="s">
        <v>234</v>
      </c>
      <c r="B28" s="28"/>
      <c r="C28" s="29" t="s">
        <v>291</v>
      </c>
      <c r="D28" s="30">
        <v>3543660</v>
      </c>
      <c r="E28" s="30">
        <v>4762364.2</v>
      </c>
      <c r="F28" s="30">
        <v>0</v>
      </c>
      <c r="G28" s="30">
        <v>0</v>
      </c>
      <c r="H28" s="20">
        <f t="shared" si="0"/>
        <v>3543660</v>
      </c>
      <c r="I28" s="20">
        <f t="shared" si="1"/>
        <v>4762364.2</v>
      </c>
      <c r="J28" s="11"/>
      <c r="K28" s="11"/>
      <c r="L28" s="11"/>
      <c r="M28" s="11"/>
    </row>
    <row r="29" spans="1:13" s="12" customFormat="1" ht="48" customHeight="1">
      <c r="A29" s="28" t="s">
        <v>292</v>
      </c>
      <c r="B29" s="28"/>
      <c r="C29" s="29" t="s">
        <v>293</v>
      </c>
      <c r="D29" s="30">
        <v>700713</v>
      </c>
      <c r="E29" s="30">
        <v>668236.92</v>
      </c>
      <c r="F29" s="30">
        <v>0</v>
      </c>
      <c r="G29" s="30">
        <v>0</v>
      </c>
      <c r="H29" s="20">
        <f t="shared" si="0"/>
        <v>700713</v>
      </c>
      <c r="I29" s="20">
        <f t="shared" si="1"/>
        <v>668236.92</v>
      </c>
      <c r="J29" s="11"/>
      <c r="K29" s="11"/>
      <c r="L29" s="11"/>
      <c r="M29" s="11"/>
    </row>
    <row r="30" spans="1:13" s="22" customFormat="1" ht="21" customHeight="1">
      <c r="A30" s="18" t="s">
        <v>236</v>
      </c>
      <c r="B30" s="18"/>
      <c r="C30" s="19" t="s">
        <v>294</v>
      </c>
      <c r="D30" s="20">
        <v>12279268</v>
      </c>
      <c r="E30" s="20">
        <v>10177737.35</v>
      </c>
      <c r="F30" s="20">
        <v>0</v>
      </c>
      <c r="G30" s="20">
        <v>0</v>
      </c>
      <c r="H30" s="20">
        <f t="shared" si="0"/>
        <v>12279268</v>
      </c>
      <c r="I30" s="20">
        <f t="shared" si="1"/>
        <v>10177737.35</v>
      </c>
      <c r="J30" s="21"/>
      <c r="K30" s="21"/>
      <c r="L30" s="21"/>
      <c r="M30" s="21"/>
    </row>
    <row r="31" spans="1:13" s="17" customFormat="1" ht="21" customHeight="1">
      <c r="A31" s="18" t="s">
        <v>237</v>
      </c>
      <c r="B31" s="18"/>
      <c r="C31" s="19" t="s">
        <v>295</v>
      </c>
      <c r="D31" s="20">
        <v>5662868</v>
      </c>
      <c r="E31" s="20">
        <v>4412728.2</v>
      </c>
      <c r="F31" s="20">
        <v>0</v>
      </c>
      <c r="G31" s="20">
        <v>0</v>
      </c>
      <c r="H31" s="20">
        <f t="shared" si="0"/>
        <v>5662868</v>
      </c>
      <c r="I31" s="20">
        <f t="shared" si="1"/>
        <v>4412728.2</v>
      </c>
      <c r="J31" s="16"/>
      <c r="K31" s="16"/>
      <c r="L31" s="16"/>
      <c r="M31" s="16"/>
    </row>
    <row r="32" spans="1:13" s="12" customFormat="1" ht="50.25" customHeight="1">
      <c r="A32" s="28" t="s">
        <v>296</v>
      </c>
      <c r="B32" s="28"/>
      <c r="C32" s="29" t="s">
        <v>297</v>
      </c>
      <c r="D32" s="30">
        <v>132770</v>
      </c>
      <c r="E32" s="30">
        <v>234853.61</v>
      </c>
      <c r="F32" s="30">
        <v>0</v>
      </c>
      <c r="G32" s="30">
        <v>0</v>
      </c>
      <c r="H32" s="20">
        <f t="shared" si="0"/>
        <v>132770</v>
      </c>
      <c r="I32" s="20">
        <f t="shared" si="1"/>
        <v>234853.61</v>
      </c>
      <c r="J32" s="11"/>
      <c r="K32" s="11"/>
      <c r="L32" s="11"/>
      <c r="M32" s="11"/>
    </row>
    <row r="33" spans="1:13" s="12" customFormat="1" ht="50.25" customHeight="1">
      <c r="A33" s="28" t="s">
        <v>298</v>
      </c>
      <c r="B33" s="28"/>
      <c r="C33" s="29" t="s">
        <v>299</v>
      </c>
      <c r="D33" s="30">
        <v>175720</v>
      </c>
      <c r="E33" s="30">
        <v>298067.47</v>
      </c>
      <c r="F33" s="30">
        <v>0</v>
      </c>
      <c r="G33" s="30">
        <v>0</v>
      </c>
      <c r="H33" s="20">
        <f t="shared" si="0"/>
        <v>175720</v>
      </c>
      <c r="I33" s="20">
        <f t="shared" si="1"/>
        <v>298067.47</v>
      </c>
      <c r="J33" s="11"/>
      <c r="K33" s="11"/>
      <c r="L33" s="11"/>
      <c r="M33" s="11"/>
    </row>
    <row r="34" spans="1:13" s="12" customFormat="1" ht="50.25" customHeight="1">
      <c r="A34" s="28" t="s">
        <v>300</v>
      </c>
      <c r="B34" s="28"/>
      <c r="C34" s="29" t="s">
        <v>301</v>
      </c>
      <c r="D34" s="30">
        <v>1489040</v>
      </c>
      <c r="E34" s="30">
        <v>1227722.21</v>
      </c>
      <c r="F34" s="30">
        <v>0</v>
      </c>
      <c r="G34" s="30">
        <v>0</v>
      </c>
      <c r="H34" s="20">
        <f t="shared" si="0"/>
        <v>1489040</v>
      </c>
      <c r="I34" s="20">
        <f t="shared" si="1"/>
        <v>1227722.21</v>
      </c>
      <c r="J34" s="11"/>
      <c r="K34" s="11"/>
      <c r="L34" s="11"/>
      <c r="M34" s="11"/>
    </row>
    <row r="35" spans="1:13" s="12" customFormat="1" ht="26.25" customHeight="1">
      <c r="A35" s="28" t="s">
        <v>238</v>
      </c>
      <c r="B35" s="28"/>
      <c r="C35" s="29" t="s">
        <v>302</v>
      </c>
      <c r="D35" s="30">
        <v>2272455</v>
      </c>
      <c r="E35" s="30">
        <v>1665549.74</v>
      </c>
      <c r="F35" s="30">
        <v>0</v>
      </c>
      <c r="G35" s="30">
        <v>0</v>
      </c>
      <c r="H35" s="20">
        <f t="shared" si="0"/>
        <v>2272455</v>
      </c>
      <c r="I35" s="20">
        <f t="shared" si="1"/>
        <v>1665549.74</v>
      </c>
      <c r="J35" s="11"/>
      <c r="K35" s="11"/>
      <c r="L35" s="11"/>
      <c r="M35" s="11"/>
    </row>
    <row r="36" spans="1:13" s="12" customFormat="1" ht="26.25" customHeight="1">
      <c r="A36" s="28" t="s">
        <v>303</v>
      </c>
      <c r="B36" s="28"/>
      <c r="C36" s="29" t="s">
        <v>304</v>
      </c>
      <c r="D36" s="30">
        <v>1044450</v>
      </c>
      <c r="E36" s="30">
        <v>687960.44</v>
      </c>
      <c r="F36" s="30">
        <v>0</v>
      </c>
      <c r="G36" s="30">
        <v>0</v>
      </c>
      <c r="H36" s="20">
        <f t="shared" si="0"/>
        <v>1044450</v>
      </c>
      <c r="I36" s="20">
        <f t="shared" si="1"/>
        <v>687960.44</v>
      </c>
      <c r="J36" s="11"/>
      <c r="K36" s="11"/>
      <c r="L36" s="11"/>
      <c r="M36" s="11"/>
    </row>
    <row r="37" spans="1:13" s="12" customFormat="1" ht="26.25" customHeight="1">
      <c r="A37" s="28" t="s">
        <v>305</v>
      </c>
      <c r="B37" s="28"/>
      <c r="C37" s="29" t="s">
        <v>306</v>
      </c>
      <c r="D37" s="30">
        <v>300000</v>
      </c>
      <c r="E37" s="30">
        <v>175587.56</v>
      </c>
      <c r="F37" s="30">
        <v>0</v>
      </c>
      <c r="G37" s="30">
        <v>0</v>
      </c>
      <c r="H37" s="20">
        <f t="shared" si="0"/>
        <v>300000</v>
      </c>
      <c r="I37" s="20">
        <f t="shared" si="1"/>
        <v>175587.56</v>
      </c>
      <c r="J37" s="11"/>
      <c r="K37" s="11"/>
      <c r="L37" s="11"/>
      <c r="M37" s="11"/>
    </row>
    <row r="38" spans="1:13" s="12" customFormat="1" ht="26.25" customHeight="1">
      <c r="A38" s="28" t="s">
        <v>307</v>
      </c>
      <c r="B38" s="28"/>
      <c r="C38" s="29" t="s">
        <v>308</v>
      </c>
      <c r="D38" s="30">
        <v>188150</v>
      </c>
      <c r="E38" s="30">
        <v>58403.84</v>
      </c>
      <c r="F38" s="30">
        <v>0</v>
      </c>
      <c r="G38" s="30">
        <v>0</v>
      </c>
      <c r="H38" s="20">
        <f t="shared" si="0"/>
        <v>188150</v>
      </c>
      <c r="I38" s="20">
        <f t="shared" si="1"/>
        <v>58403.84</v>
      </c>
      <c r="J38" s="11"/>
      <c r="K38" s="11"/>
      <c r="L38" s="11"/>
      <c r="M38" s="11"/>
    </row>
    <row r="39" spans="1:13" s="12" customFormat="1" ht="26.25" customHeight="1">
      <c r="A39" s="28" t="s">
        <v>239</v>
      </c>
      <c r="B39" s="28"/>
      <c r="C39" s="29" t="s">
        <v>309</v>
      </c>
      <c r="D39" s="30">
        <v>39583</v>
      </c>
      <c r="E39" s="30">
        <v>39583.33</v>
      </c>
      <c r="F39" s="30">
        <v>0</v>
      </c>
      <c r="G39" s="30">
        <v>0</v>
      </c>
      <c r="H39" s="20">
        <f t="shared" si="0"/>
        <v>39583</v>
      </c>
      <c r="I39" s="20">
        <f t="shared" si="1"/>
        <v>39583.33</v>
      </c>
      <c r="J39" s="11"/>
      <c r="K39" s="11"/>
      <c r="L39" s="11"/>
      <c r="M39" s="11"/>
    </row>
    <row r="40" spans="1:13" s="12" customFormat="1" ht="26.25" customHeight="1">
      <c r="A40" s="28" t="s">
        <v>240</v>
      </c>
      <c r="B40" s="28"/>
      <c r="C40" s="29" t="s">
        <v>310</v>
      </c>
      <c r="D40" s="30">
        <v>20700</v>
      </c>
      <c r="E40" s="30">
        <v>25000</v>
      </c>
      <c r="F40" s="30">
        <v>0</v>
      </c>
      <c r="G40" s="30">
        <v>0</v>
      </c>
      <c r="H40" s="20">
        <f t="shared" si="0"/>
        <v>20700</v>
      </c>
      <c r="I40" s="20">
        <f t="shared" si="1"/>
        <v>25000</v>
      </c>
      <c r="J40" s="11"/>
      <c r="K40" s="11"/>
      <c r="L40" s="11"/>
      <c r="M40" s="11"/>
    </row>
    <row r="41" spans="1:13" s="17" customFormat="1" ht="26.25" customHeight="1">
      <c r="A41" s="18" t="s">
        <v>241</v>
      </c>
      <c r="B41" s="18"/>
      <c r="C41" s="19" t="s">
        <v>311</v>
      </c>
      <c r="D41" s="20">
        <v>6616400</v>
      </c>
      <c r="E41" s="20">
        <v>5765009.149999999</v>
      </c>
      <c r="F41" s="20">
        <v>0</v>
      </c>
      <c r="G41" s="20">
        <v>0</v>
      </c>
      <c r="H41" s="20">
        <f t="shared" si="0"/>
        <v>6616400</v>
      </c>
      <c r="I41" s="20">
        <f t="shared" si="1"/>
        <v>5765009.149999999</v>
      </c>
      <c r="J41" s="16"/>
      <c r="K41" s="16"/>
      <c r="L41" s="16"/>
      <c r="M41" s="16"/>
    </row>
    <row r="42" spans="1:13" s="12" customFormat="1" ht="26.25" customHeight="1">
      <c r="A42" s="28" t="s">
        <v>242</v>
      </c>
      <c r="B42" s="28"/>
      <c r="C42" s="29" t="s">
        <v>312</v>
      </c>
      <c r="D42" s="30">
        <v>445420</v>
      </c>
      <c r="E42" s="30">
        <v>602119.84</v>
      </c>
      <c r="F42" s="30">
        <v>0</v>
      </c>
      <c r="G42" s="30">
        <v>0</v>
      </c>
      <c r="H42" s="20">
        <f t="shared" si="0"/>
        <v>445420</v>
      </c>
      <c r="I42" s="20">
        <f t="shared" si="1"/>
        <v>602119.84</v>
      </c>
      <c r="J42" s="11"/>
      <c r="K42" s="11"/>
      <c r="L42" s="11"/>
      <c r="M42" s="11"/>
    </row>
    <row r="43" spans="1:13" s="12" customFormat="1" ht="26.25" customHeight="1">
      <c r="A43" s="28" t="s">
        <v>243</v>
      </c>
      <c r="B43" s="28"/>
      <c r="C43" s="29" t="s">
        <v>313</v>
      </c>
      <c r="D43" s="30">
        <v>5259820</v>
      </c>
      <c r="E43" s="30">
        <v>4549597.56</v>
      </c>
      <c r="F43" s="30">
        <v>0</v>
      </c>
      <c r="G43" s="30">
        <v>0</v>
      </c>
      <c r="H43" s="20">
        <f t="shared" si="0"/>
        <v>5259820</v>
      </c>
      <c r="I43" s="20">
        <f t="shared" si="1"/>
        <v>4549597.56</v>
      </c>
      <c r="J43" s="11"/>
      <c r="K43" s="11"/>
      <c r="L43" s="11"/>
      <c r="M43" s="11"/>
    </row>
    <row r="44" spans="1:13" s="12" customFormat="1" ht="34.5" customHeight="1">
      <c r="A44" s="28" t="s">
        <v>314</v>
      </c>
      <c r="B44" s="28"/>
      <c r="C44" s="29" t="s">
        <v>315</v>
      </c>
      <c r="D44" s="30">
        <v>911160</v>
      </c>
      <c r="E44" s="30">
        <v>613291.75</v>
      </c>
      <c r="F44" s="30">
        <v>0</v>
      </c>
      <c r="G44" s="30">
        <v>0</v>
      </c>
      <c r="H44" s="20">
        <f t="shared" si="0"/>
        <v>911160</v>
      </c>
      <c r="I44" s="20">
        <f t="shared" si="1"/>
        <v>613291.75</v>
      </c>
      <c r="J44" s="11"/>
      <c r="K44" s="11"/>
      <c r="L44" s="11"/>
      <c r="M44" s="11"/>
    </row>
    <row r="45" spans="1:13" s="22" customFormat="1" ht="26.25" customHeight="1">
      <c r="A45" s="18" t="s">
        <v>27</v>
      </c>
      <c r="B45" s="18"/>
      <c r="C45" s="19" t="s">
        <v>28</v>
      </c>
      <c r="D45" s="20">
        <v>0</v>
      </c>
      <c r="E45" s="20">
        <v>0</v>
      </c>
      <c r="F45" s="20">
        <v>8020</v>
      </c>
      <c r="G45" s="20">
        <v>23123.46</v>
      </c>
      <c r="H45" s="20">
        <f t="shared" si="0"/>
        <v>8020</v>
      </c>
      <c r="I45" s="20">
        <f t="shared" si="1"/>
        <v>23123.46</v>
      </c>
      <c r="J45" s="21"/>
      <c r="K45" s="21"/>
      <c r="L45" s="21"/>
      <c r="M45" s="21"/>
    </row>
    <row r="46" spans="1:13" s="12" customFormat="1" ht="26.25" customHeight="1">
      <c r="A46" s="28" t="s">
        <v>29</v>
      </c>
      <c r="B46" s="28"/>
      <c r="C46" s="29" t="s">
        <v>30</v>
      </c>
      <c r="D46" s="30">
        <v>0</v>
      </c>
      <c r="E46" s="30">
        <v>0</v>
      </c>
      <c r="F46" s="30">
        <v>8020</v>
      </c>
      <c r="G46" s="30">
        <v>23123.46</v>
      </c>
      <c r="H46" s="20">
        <f t="shared" si="0"/>
        <v>8020</v>
      </c>
      <c r="I46" s="20">
        <f t="shared" si="1"/>
        <v>23123.46</v>
      </c>
      <c r="J46" s="11"/>
      <c r="K46" s="11"/>
      <c r="L46" s="11"/>
      <c r="M46" s="11"/>
    </row>
    <row r="47" spans="1:13" s="12" customFormat="1" ht="52.5" customHeight="1">
      <c r="A47" s="28" t="s">
        <v>31</v>
      </c>
      <c r="B47" s="28"/>
      <c r="C47" s="29" t="s">
        <v>32</v>
      </c>
      <c r="D47" s="30">
        <v>0</v>
      </c>
      <c r="E47" s="30">
        <v>0</v>
      </c>
      <c r="F47" s="30">
        <v>8020</v>
      </c>
      <c r="G47" s="30">
        <v>21583.98</v>
      </c>
      <c r="H47" s="20">
        <f t="shared" si="0"/>
        <v>8020</v>
      </c>
      <c r="I47" s="20">
        <f t="shared" si="1"/>
        <v>21583.98</v>
      </c>
      <c r="J47" s="11"/>
      <c r="K47" s="11"/>
      <c r="L47" s="11"/>
      <c r="M47" s="11"/>
    </row>
    <row r="48" spans="1:13" s="12" customFormat="1" ht="39" customHeight="1">
      <c r="A48" s="28" t="s">
        <v>383</v>
      </c>
      <c r="B48" s="28"/>
      <c r="C48" s="29" t="s">
        <v>384</v>
      </c>
      <c r="D48" s="30">
        <v>0</v>
      </c>
      <c r="E48" s="30">
        <v>0</v>
      </c>
      <c r="F48" s="30">
        <v>0</v>
      </c>
      <c r="G48" s="30">
        <v>1539.48</v>
      </c>
      <c r="H48" s="20">
        <f>D48+F48</f>
        <v>0</v>
      </c>
      <c r="I48" s="20">
        <f>E48+G48</f>
        <v>1539.48</v>
      </c>
      <c r="J48" s="11"/>
      <c r="K48" s="11"/>
      <c r="L48" s="11"/>
      <c r="M48" s="11"/>
    </row>
    <row r="49" spans="1:13" s="22" customFormat="1" ht="26.25" customHeight="1">
      <c r="A49" s="18" t="s">
        <v>33</v>
      </c>
      <c r="B49" s="18"/>
      <c r="C49" s="19" t="s">
        <v>34</v>
      </c>
      <c r="D49" s="20">
        <v>190401</v>
      </c>
      <c r="E49" s="20">
        <v>238115.7</v>
      </c>
      <c r="F49" s="20">
        <v>2211262.3899999997</v>
      </c>
      <c r="G49" s="20">
        <v>817628.8700000001</v>
      </c>
      <c r="H49" s="20">
        <f t="shared" si="0"/>
        <v>2401663.3899999997</v>
      </c>
      <c r="I49" s="20">
        <f t="shared" si="1"/>
        <v>1055744.57</v>
      </c>
      <c r="J49" s="21"/>
      <c r="K49" s="21"/>
      <c r="L49" s="21"/>
      <c r="M49" s="21"/>
    </row>
    <row r="50" spans="1:13" s="22" customFormat="1" ht="33" customHeight="1">
      <c r="A50" s="18" t="s">
        <v>35</v>
      </c>
      <c r="B50" s="18"/>
      <c r="C50" s="19" t="s">
        <v>36</v>
      </c>
      <c r="D50" s="20">
        <v>80000</v>
      </c>
      <c r="E50" s="20">
        <v>67453.56</v>
      </c>
      <c r="F50" s="20">
        <v>100000</v>
      </c>
      <c r="G50" s="20">
        <v>90111.7</v>
      </c>
      <c r="H50" s="20">
        <f t="shared" si="0"/>
        <v>180000</v>
      </c>
      <c r="I50" s="20">
        <f t="shared" si="1"/>
        <v>157565.26</v>
      </c>
      <c r="J50" s="21"/>
      <c r="K50" s="21"/>
      <c r="L50" s="21"/>
      <c r="M50" s="21"/>
    </row>
    <row r="51" spans="1:13" s="12" customFormat="1" ht="34.5" customHeight="1">
      <c r="A51" s="28" t="s">
        <v>37</v>
      </c>
      <c r="B51" s="28"/>
      <c r="C51" s="29" t="s">
        <v>38</v>
      </c>
      <c r="D51" s="30">
        <v>0</v>
      </c>
      <c r="E51" s="30">
        <v>0</v>
      </c>
      <c r="F51" s="30">
        <v>0</v>
      </c>
      <c r="G51" s="30">
        <v>0</v>
      </c>
      <c r="H51" s="20">
        <f t="shared" si="0"/>
        <v>0</v>
      </c>
      <c r="I51" s="20">
        <f t="shared" si="1"/>
        <v>0</v>
      </c>
      <c r="J51" s="11"/>
      <c r="K51" s="11"/>
      <c r="L51" s="11"/>
      <c r="M51" s="11"/>
    </row>
    <row r="52" spans="1:13" s="12" customFormat="1" ht="23.25" customHeight="1">
      <c r="A52" s="28" t="s">
        <v>316</v>
      </c>
      <c r="B52" s="28"/>
      <c r="C52" s="29" t="s">
        <v>244</v>
      </c>
      <c r="D52" s="30">
        <v>80000</v>
      </c>
      <c r="E52" s="30">
        <v>67453.56</v>
      </c>
      <c r="F52" s="30">
        <v>0</v>
      </c>
      <c r="G52" s="30">
        <v>0</v>
      </c>
      <c r="H52" s="20">
        <f t="shared" si="0"/>
        <v>80000</v>
      </c>
      <c r="I52" s="20">
        <f t="shared" si="1"/>
        <v>67453.56</v>
      </c>
      <c r="J52" s="11"/>
      <c r="K52" s="11"/>
      <c r="L52" s="11"/>
      <c r="M52" s="11"/>
    </row>
    <row r="53" spans="1:13" s="12" customFormat="1" ht="23.25" customHeight="1">
      <c r="A53" s="28" t="s">
        <v>245</v>
      </c>
      <c r="B53" s="28"/>
      <c r="C53" s="29" t="s">
        <v>247</v>
      </c>
      <c r="D53" s="30">
        <v>10000</v>
      </c>
      <c r="E53" s="30">
        <v>13167.4</v>
      </c>
      <c r="F53" s="30">
        <v>0</v>
      </c>
      <c r="G53" s="30">
        <v>0</v>
      </c>
      <c r="H53" s="20">
        <f t="shared" si="0"/>
        <v>10000</v>
      </c>
      <c r="I53" s="20">
        <f t="shared" si="1"/>
        <v>13167.4</v>
      </c>
      <c r="J53" s="11"/>
      <c r="K53" s="11"/>
      <c r="L53" s="11"/>
      <c r="M53" s="11"/>
    </row>
    <row r="54" spans="1:13" s="12" customFormat="1" ht="54" customHeight="1">
      <c r="A54" s="28" t="s">
        <v>246</v>
      </c>
      <c r="B54" s="28"/>
      <c r="C54" s="29" t="s">
        <v>248</v>
      </c>
      <c r="D54" s="30">
        <v>70000</v>
      </c>
      <c r="E54" s="30">
        <v>54286.16</v>
      </c>
      <c r="F54" s="30">
        <v>0</v>
      </c>
      <c r="G54" s="30">
        <v>0</v>
      </c>
      <c r="H54" s="20">
        <f t="shared" si="0"/>
        <v>70000</v>
      </c>
      <c r="I54" s="20">
        <f t="shared" si="1"/>
        <v>54286.16</v>
      </c>
      <c r="J54" s="11"/>
      <c r="K54" s="11"/>
      <c r="L54" s="11"/>
      <c r="M54" s="11"/>
    </row>
    <row r="55" spans="1:13" s="12" customFormat="1" ht="51.75" customHeight="1">
      <c r="A55" s="28" t="s">
        <v>39</v>
      </c>
      <c r="B55" s="28"/>
      <c r="C55" s="29" t="s">
        <v>40</v>
      </c>
      <c r="D55" s="30">
        <v>0</v>
      </c>
      <c r="E55" s="30">
        <v>0</v>
      </c>
      <c r="F55" s="30">
        <v>100000</v>
      </c>
      <c r="G55" s="30">
        <v>90111.7</v>
      </c>
      <c r="H55" s="20">
        <f t="shared" si="0"/>
        <v>100000</v>
      </c>
      <c r="I55" s="20">
        <f t="shared" si="1"/>
        <v>90111.7</v>
      </c>
      <c r="J55" s="11"/>
      <c r="K55" s="11"/>
      <c r="L55" s="11"/>
      <c r="M55" s="11"/>
    </row>
    <row r="56" spans="1:13" s="22" customFormat="1" ht="33" customHeight="1">
      <c r="A56" s="18" t="s">
        <v>41</v>
      </c>
      <c r="B56" s="18"/>
      <c r="C56" s="19" t="s">
        <v>42</v>
      </c>
      <c r="D56" s="20">
        <v>64929</v>
      </c>
      <c r="E56" s="20">
        <v>130175.25</v>
      </c>
      <c r="F56" s="20">
        <v>0</v>
      </c>
      <c r="G56" s="20">
        <v>0</v>
      </c>
      <c r="H56" s="20">
        <f t="shared" si="0"/>
        <v>64929</v>
      </c>
      <c r="I56" s="20">
        <f t="shared" si="1"/>
        <v>130175.25</v>
      </c>
      <c r="J56" s="21"/>
      <c r="K56" s="21"/>
      <c r="L56" s="21"/>
      <c r="M56" s="21"/>
    </row>
    <row r="57" spans="1:13" s="17" customFormat="1" ht="26.25" customHeight="1">
      <c r="A57" s="18" t="s">
        <v>43</v>
      </c>
      <c r="B57" s="18"/>
      <c r="C57" s="19" t="s">
        <v>44</v>
      </c>
      <c r="D57" s="20">
        <v>55980</v>
      </c>
      <c r="E57" s="20">
        <v>107017.81</v>
      </c>
      <c r="F57" s="20">
        <v>0</v>
      </c>
      <c r="G57" s="20">
        <v>0</v>
      </c>
      <c r="H57" s="20">
        <f t="shared" si="0"/>
        <v>55980</v>
      </c>
      <c r="I57" s="20">
        <f t="shared" si="1"/>
        <v>107017.81</v>
      </c>
      <c r="J57" s="16"/>
      <c r="K57" s="16"/>
      <c r="L57" s="16"/>
      <c r="M57" s="16"/>
    </row>
    <row r="58" spans="1:13" s="12" customFormat="1" ht="26.25" customHeight="1">
      <c r="A58" s="28" t="s">
        <v>252</v>
      </c>
      <c r="B58" s="28"/>
      <c r="C58" s="29" t="s">
        <v>249</v>
      </c>
      <c r="D58" s="30">
        <v>10000</v>
      </c>
      <c r="E58" s="30">
        <v>17301.61</v>
      </c>
      <c r="F58" s="30">
        <v>0</v>
      </c>
      <c r="G58" s="30">
        <v>0</v>
      </c>
      <c r="H58" s="20">
        <f t="shared" si="0"/>
        <v>10000</v>
      </c>
      <c r="I58" s="20">
        <f t="shared" si="1"/>
        <v>17301.61</v>
      </c>
      <c r="J58" s="11"/>
      <c r="K58" s="11"/>
      <c r="L58" s="11"/>
      <c r="M58" s="11"/>
    </row>
    <row r="59" spans="1:13" s="12" customFormat="1" ht="36" customHeight="1">
      <c r="A59" s="28" t="s">
        <v>397</v>
      </c>
      <c r="B59" s="28"/>
      <c r="C59" s="29">
        <v>22012600</v>
      </c>
      <c r="D59" s="30">
        <v>45980</v>
      </c>
      <c r="E59" s="30">
        <v>89716.2</v>
      </c>
      <c r="F59" s="30">
        <v>0</v>
      </c>
      <c r="G59" s="30">
        <v>0</v>
      </c>
      <c r="H59" s="20">
        <f t="shared" si="0"/>
        <v>45980</v>
      </c>
      <c r="I59" s="20">
        <f t="shared" si="1"/>
        <v>89716.2</v>
      </c>
      <c r="J59" s="11"/>
      <c r="K59" s="11"/>
      <c r="L59" s="11"/>
      <c r="M59" s="11"/>
    </row>
    <row r="60" spans="1:13" s="17" customFormat="1" ht="26.25" customHeight="1">
      <c r="A60" s="18" t="s">
        <v>317</v>
      </c>
      <c r="B60" s="18"/>
      <c r="C60" s="19" t="s">
        <v>250</v>
      </c>
      <c r="D60" s="20">
        <v>5908</v>
      </c>
      <c r="E60" s="20">
        <v>10042.44</v>
      </c>
      <c r="F60" s="20">
        <v>0</v>
      </c>
      <c r="G60" s="20">
        <v>0</v>
      </c>
      <c r="H60" s="20">
        <f t="shared" si="0"/>
        <v>5908</v>
      </c>
      <c r="I60" s="20">
        <f t="shared" si="1"/>
        <v>10042.44</v>
      </c>
      <c r="J60" s="16"/>
      <c r="K60" s="16"/>
      <c r="L60" s="16"/>
      <c r="M60" s="16"/>
    </row>
    <row r="61" spans="1:13" s="12" customFormat="1" ht="57" customHeight="1">
      <c r="A61" s="28" t="s">
        <v>253</v>
      </c>
      <c r="B61" s="28"/>
      <c r="C61" s="29" t="s">
        <v>251</v>
      </c>
      <c r="D61" s="30">
        <v>5887</v>
      </c>
      <c r="E61" s="30">
        <v>10008.29</v>
      </c>
      <c r="F61" s="30">
        <v>0</v>
      </c>
      <c r="G61" s="30">
        <v>0</v>
      </c>
      <c r="H61" s="20">
        <f t="shared" si="0"/>
        <v>5887</v>
      </c>
      <c r="I61" s="20">
        <f t="shared" si="1"/>
        <v>10008.29</v>
      </c>
      <c r="J61" s="11"/>
      <c r="K61" s="11"/>
      <c r="L61" s="11"/>
      <c r="M61" s="11"/>
    </row>
    <row r="62" spans="1:13" s="12" customFormat="1" ht="30" customHeight="1">
      <c r="A62" s="28" t="s">
        <v>398</v>
      </c>
      <c r="B62" s="28"/>
      <c r="C62" s="29">
        <v>22090200</v>
      </c>
      <c r="D62" s="30">
        <v>21</v>
      </c>
      <c r="E62" s="30">
        <v>34.15</v>
      </c>
      <c r="F62" s="30">
        <v>0</v>
      </c>
      <c r="G62" s="30">
        <v>0</v>
      </c>
      <c r="H62" s="20">
        <f>D62+F62</f>
        <v>21</v>
      </c>
      <c r="I62" s="20">
        <f>E62+G62</f>
        <v>34.15</v>
      </c>
      <c r="J62" s="11"/>
      <c r="K62" s="11"/>
      <c r="L62" s="11"/>
      <c r="M62" s="11"/>
    </row>
    <row r="63" spans="1:13" s="17" customFormat="1" ht="86.25" customHeight="1">
      <c r="A63" s="18" t="s">
        <v>45</v>
      </c>
      <c r="B63" s="18"/>
      <c r="C63" s="19" t="s">
        <v>46</v>
      </c>
      <c r="D63" s="20">
        <v>3041</v>
      </c>
      <c r="E63" s="20">
        <v>13115</v>
      </c>
      <c r="F63" s="20">
        <v>0</v>
      </c>
      <c r="G63" s="20">
        <v>0</v>
      </c>
      <c r="H63" s="20">
        <f t="shared" si="0"/>
        <v>3041</v>
      </c>
      <c r="I63" s="20">
        <f t="shared" si="1"/>
        <v>13115</v>
      </c>
      <c r="J63" s="16"/>
      <c r="K63" s="16"/>
      <c r="L63" s="16"/>
      <c r="M63" s="16"/>
    </row>
    <row r="64" spans="1:13" s="22" customFormat="1" ht="18" customHeight="1">
      <c r="A64" s="18" t="s">
        <v>47</v>
      </c>
      <c r="B64" s="18"/>
      <c r="C64" s="19" t="s">
        <v>48</v>
      </c>
      <c r="D64" s="20">
        <v>45472</v>
      </c>
      <c r="E64" s="20">
        <v>40486.89</v>
      </c>
      <c r="F64" s="20">
        <v>92800</v>
      </c>
      <c r="G64" s="20">
        <v>56102.42</v>
      </c>
      <c r="H64" s="20">
        <f t="shared" si="0"/>
        <v>138272</v>
      </c>
      <c r="I64" s="20">
        <f t="shared" si="1"/>
        <v>96589.31</v>
      </c>
      <c r="J64" s="21"/>
      <c r="K64" s="21"/>
      <c r="L64" s="21"/>
      <c r="M64" s="21"/>
    </row>
    <row r="65" spans="1:13" s="17" customFormat="1" ht="26.25" customHeight="1">
      <c r="A65" s="18" t="s">
        <v>49</v>
      </c>
      <c r="B65" s="18"/>
      <c r="C65" s="19" t="s">
        <v>50</v>
      </c>
      <c r="D65" s="20">
        <v>45472</v>
      </c>
      <c r="E65" s="20">
        <v>40486.89</v>
      </c>
      <c r="F65" s="20">
        <v>37000</v>
      </c>
      <c r="G65" s="20">
        <v>206.63</v>
      </c>
      <c r="H65" s="20">
        <f t="shared" si="0"/>
        <v>82472</v>
      </c>
      <c r="I65" s="20">
        <f t="shared" si="1"/>
        <v>40693.52</v>
      </c>
      <c r="J65" s="16"/>
      <c r="K65" s="16"/>
      <c r="L65" s="16"/>
      <c r="M65" s="16"/>
    </row>
    <row r="66" spans="1:13" s="12" customFormat="1" ht="26.25" customHeight="1">
      <c r="A66" s="28" t="s">
        <v>49</v>
      </c>
      <c r="B66" s="28"/>
      <c r="C66" s="29" t="s">
        <v>51</v>
      </c>
      <c r="D66" s="30">
        <v>45472</v>
      </c>
      <c r="E66" s="30">
        <v>40486.89</v>
      </c>
      <c r="F66" s="30">
        <v>0</v>
      </c>
      <c r="G66" s="30">
        <v>0</v>
      </c>
      <c r="H66" s="20">
        <f t="shared" si="0"/>
        <v>45472</v>
      </c>
      <c r="I66" s="20">
        <f t="shared" si="1"/>
        <v>40486.89</v>
      </c>
      <c r="J66" s="11"/>
      <c r="K66" s="11"/>
      <c r="L66" s="11"/>
      <c r="M66" s="11"/>
    </row>
    <row r="67" spans="1:13" s="12" customFormat="1" ht="68.25" customHeight="1">
      <c r="A67" s="28" t="s">
        <v>385</v>
      </c>
      <c r="B67" s="28"/>
      <c r="C67" s="29" t="s">
        <v>386</v>
      </c>
      <c r="D67" s="30">
        <v>0</v>
      </c>
      <c r="E67" s="30">
        <v>0</v>
      </c>
      <c r="F67" s="30">
        <v>37000</v>
      </c>
      <c r="G67" s="30">
        <v>206.63</v>
      </c>
      <c r="H67" s="20">
        <f>D67+F67</f>
        <v>37000</v>
      </c>
      <c r="I67" s="20">
        <f>E67+G67</f>
        <v>206.63</v>
      </c>
      <c r="J67" s="11"/>
      <c r="K67" s="11"/>
      <c r="L67" s="11"/>
      <c r="M67" s="11"/>
    </row>
    <row r="68" spans="1:13" s="12" customFormat="1" ht="78.75" customHeight="1">
      <c r="A68" s="28" t="s">
        <v>415</v>
      </c>
      <c r="B68" s="28"/>
      <c r="C68" s="29" t="s">
        <v>380</v>
      </c>
      <c r="D68" s="30">
        <v>0</v>
      </c>
      <c r="E68" s="30">
        <v>0</v>
      </c>
      <c r="F68" s="30">
        <v>0</v>
      </c>
      <c r="G68" s="30">
        <v>0</v>
      </c>
      <c r="H68" s="20">
        <f>D68+F68</f>
        <v>0</v>
      </c>
      <c r="I68" s="20">
        <f>E68+G68</f>
        <v>0</v>
      </c>
      <c r="J68" s="11"/>
      <c r="K68" s="11"/>
      <c r="L68" s="11"/>
      <c r="M68" s="11"/>
    </row>
    <row r="69" spans="1:13" s="17" customFormat="1" ht="36.75" customHeight="1">
      <c r="A69" s="18" t="s">
        <v>229</v>
      </c>
      <c r="B69" s="18"/>
      <c r="C69" s="19" t="s">
        <v>228</v>
      </c>
      <c r="D69" s="20">
        <v>0</v>
      </c>
      <c r="E69" s="20">
        <v>0</v>
      </c>
      <c r="F69" s="20">
        <v>0</v>
      </c>
      <c r="G69" s="20">
        <v>55895.79</v>
      </c>
      <c r="H69" s="20">
        <f t="shared" si="0"/>
        <v>0</v>
      </c>
      <c r="I69" s="20">
        <f t="shared" si="1"/>
        <v>55895.79</v>
      </c>
      <c r="J69" s="16"/>
      <c r="K69" s="16"/>
      <c r="L69" s="16"/>
      <c r="M69" s="16"/>
    </row>
    <row r="70" spans="1:13" s="22" customFormat="1" ht="27.75" customHeight="1">
      <c r="A70" s="18" t="s">
        <v>52</v>
      </c>
      <c r="B70" s="18"/>
      <c r="C70" s="19" t="s">
        <v>53</v>
      </c>
      <c r="D70" s="20">
        <v>0</v>
      </c>
      <c r="E70" s="20">
        <v>0</v>
      </c>
      <c r="F70" s="20">
        <v>55800</v>
      </c>
      <c r="G70" s="20">
        <v>55895.79</v>
      </c>
      <c r="H70" s="20">
        <f t="shared" si="0"/>
        <v>55800</v>
      </c>
      <c r="I70" s="20">
        <f t="shared" si="1"/>
        <v>55895.79</v>
      </c>
      <c r="J70" s="21"/>
      <c r="K70" s="21"/>
      <c r="L70" s="21"/>
      <c r="M70" s="21"/>
    </row>
    <row r="71" spans="1:13" s="17" customFormat="1" ht="35.25" customHeight="1">
      <c r="A71" s="18" t="s">
        <v>54</v>
      </c>
      <c r="B71" s="18"/>
      <c r="C71" s="19" t="s">
        <v>55</v>
      </c>
      <c r="D71" s="20">
        <v>0</v>
      </c>
      <c r="E71" s="20">
        <v>0</v>
      </c>
      <c r="F71" s="20">
        <v>2018462.39</v>
      </c>
      <c r="G71" s="20">
        <v>671414.7500000001</v>
      </c>
      <c r="H71" s="20">
        <f t="shared" si="0"/>
        <v>2018462.39</v>
      </c>
      <c r="I71" s="20">
        <f t="shared" si="1"/>
        <v>671414.7500000001</v>
      </c>
      <c r="J71" s="16"/>
      <c r="K71" s="16"/>
      <c r="L71" s="16"/>
      <c r="M71" s="16"/>
    </row>
    <row r="72" spans="1:13" s="12" customFormat="1" ht="35.25" customHeight="1">
      <c r="A72" s="28" t="s">
        <v>56</v>
      </c>
      <c r="B72" s="28"/>
      <c r="C72" s="29" t="s">
        <v>57</v>
      </c>
      <c r="D72" s="30">
        <v>0</v>
      </c>
      <c r="E72" s="30">
        <v>0</v>
      </c>
      <c r="F72" s="30">
        <v>1992376</v>
      </c>
      <c r="G72" s="30">
        <v>645035.8600000001</v>
      </c>
      <c r="H72" s="20">
        <f t="shared" si="0"/>
        <v>1992376</v>
      </c>
      <c r="I72" s="20">
        <f t="shared" si="1"/>
        <v>645035.8600000001</v>
      </c>
      <c r="J72" s="11"/>
      <c r="K72" s="11"/>
      <c r="L72" s="11"/>
      <c r="M72" s="11"/>
    </row>
    <row r="73" spans="1:13" s="12" customFormat="1" ht="35.25" customHeight="1">
      <c r="A73" s="28" t="s">
        <v>58</v>
      </c>
      <c r="B73" s="28"/>
      <c r="C73" s="29" t="s">
        <v>59</v>
      </c>
      <c r="D73" s="30">
        <v>0</v>
      </c>
      <c r="E73" s="30">
        <v>0</v>
      </c>
      <c r="F73" s="30">
        <v>1922376</v>
      </c>
      <c r="G73" s="30">
        <v>599611.43</v>
      </c>
      <c r="H73" s="20">
        <f t="shared" si="0"/>
        <v>1922376</v>
      </c>
      <c r="I73" s="20">
        <f t="shared" si="1"/>
        <v>599611.43</v>
      </c>
      <c r="J73" s="11"/>
      <c r="K73" s="11"/>
      <c r="L73" s="11"/>
      <c r="M73" s="11"/>
    </row>
    <row r="74" spans="1:13" s="12" customFormat="1" ht="26.25" customHeight="1">
      <c r="A74" s="28" t="s">
        <v>60</v>
      </c>
      <c r="B74" s="28"/>
      <c r="C74" s="29" t="s">
        <v>61</v>
      </c>
      <c r="D74" s="30">
        <v>0</v>
      </c>
      <c r="E74" s="30">
        <v>0</v>
      </c>
      <c r="F74" s="30">
        <v>70000</v>
      </c>
      <c r="G74" s="30">
        <v>45424.43</v>
      </c>
      <c r="H74" s="20">
        <f t="shared" si="0"/>
        <v>70000</v>
      </c>
      <c r="I74" s="20">
        <f t="shared" si="1"/>
        <v>45424.43</v>
      </c>
      <c r="J74" s="11"/>
      <c r="K74" s="11"/>
      <c r="L74" s="11"/>
      <c r="M74" s="11"/>
    </row>
    <row r="75" spans="1:13" s="12" customFormat="1" ht="54" customHeight="1" hidden="1">
      <c r="A75" s="28" t="s">
        <v>318</v>
      </c>
      <c r="B75" s="28"/>
      <c r="C75" s="29" t="s">
        <v>319</v>
      </c>
      <c r="D75" s="30">
        <v>0</v>
      </c>
      <c r="E75" s="30">
        <v>0</v>
      </c>
      <c r="F75" s="30">
        <v>0</v>
      </c>
      <c r="G75" s="30">
        <v>0</v>
      </c>
      <c r="H75" s="20">
        <f t="shared" si="0"/>
        <v>0</v>
      </c>
      <c r="I75" s="20">
        <f t="shared" si="1"/>
        <v>0</v>
      </c>
      <c r="J75" s="11"/>
      <c r="K75" s="11"/>
      <c r="L75" s="11"/>
      <c r="M75" s="11"/>
    </row>
    <row r="76" spans="1:13" s="17" customFormat="1" ht="34.5" customHeight="1">
      <c r="A76" s="18" t="s">
        <v>62</v>
      </c>
      <c r="B76" s="18"/>
      <c r="C76" s="19" t="s">
        <v>63</v>
      </c>
      <c r="D76" s="20">
        <v>0</v>
      </c>
      <c r="E76" s="20">
        <v>0</v>
      </c>
      <c r="F76" s="20">
        <v>26086.39</v>
      </c>
      <c r="G76" s="20">
        <v>26378.89</v>
      </c>
      <c r="H76" s="20">
        <f t="shared" si="0"/>
        <v>26086.39</v>
      </c>
      <c r="I76" s="20">
        <f t="shared" si="1"/>
        <v>26378.89</v>
      </c>
      <c r="J76" s="16"/>
      <c r="K76" s="16"/>
      <c r="L76" s="16"/>
      <c r="M76" s="16"/>
    </row>
    <row r="77" spans="1:13" s="12" customFormat="1" ht="26.25" customHeight="1">
      <c r="A77" s="28" t="s">
        <v>64</v>
      </c>
      <c r="B77" s="28"/>
      <c r="C77" s="29" t="s">
        <v>65</v>
      </c>
      <c r="D77" s="30">
        <v>0</v>
      </c>
      <c r="E77" s="30">
        <v>0</v>
      </c>
      <c r="F77" s="30">
        <v>26086.39</v>
      </c>
      <c r="G77" s="30">
        <v>26378.89</v>
      </c>
      <c r="H77" s="20">
        <f t="shared" si="0"/>
        <v>26086.39</v>
      </c>
      <c r="I77" s="20">
        <f t="shared" si="1"/>
        <v>26378.89</v>
      </c>
      <c r="J77" s="11"/>
      <c r="K77" s="11"/>
      <c r="L77" s="11"/>
      <c r="M77" s="11"/>
    </row>
    <row r="78" spans="1:13" s="12" customFormat="1" ht="114.75" customHeight="1" hidden="1">
      <c r="A78" s="28" t="s">
        <v>320</v>
      </c>
      <c r="B78" s="28"/>
      <c r="C78" s="29" t="s">
        <v>66</v>
      </c>
      <c r="D78" s="30">
        <v>0</v>
      </c>
      <c r="E78" s="30">
        <v>0</v>
      </c>
      <c r="F78" s="30">
        <v>0</v>
      </c>
      <c r="G78" s="30">
        <v>0</v>
      </c>
      <c r="H78" s="20">
        <f t="shared" si="0"/>
        <v>0</v>
      </c>
      <c r="I78" s="20">
        <f t="shared" si="1"/>
        <v>0</v>
      </c>
      <c r="J78" s="11"/>
      <c r="K78" s="11"/>
      <c r="L78" s="11"/>
      <c r="M78" s="11"/>
    </row>
    <row r="79" spans="1:13" s="22" customFormat="1" ht="33" customHeight="1">
      <c r="A79" s="18" t="s">
        <v>321</v>
      </c>
      <c r="B79" s="18"/>
      <c r="C79" s="19" t="s">
        <v>322</v>
      </c>
      <c r="D79" s="20">
        <v>0</v>
      </c>
      <c r="E79" s="20">
        <v>0</v>
      </c>
      <c r="F79" s="20">
        <v>1994200</v>
      </c>
      <c r="G79" s="20">
        <v>2328430.11</v>
      </c>
      <c r="H79" s="20">
        <f t="shared" si="0"/>
        <v>1994200</v>
      </c>
      <c r="I79" s="20">
        <f t="shared" si="1"/>
        <v>2328430.11</v>
      </c>
      <c r="J79" s="21"/>
      <c r="K79" s="21"/>
      <c r="L79" s="21"/>
      <c r="M79" s="21"/>
    </row>
    <row r="80" spans="1:13" s="17" customFormat="1" ht="38.25" customHeight="1">
      <c r="A80" s="18" t="s">
        <v>323</v>
      </c>
      <c r="B80" s="18"/>
      <c r="C80" s="19" t="s">
        <v>324</v>
      </c>
      <c r="D80" s="20">
        <v>0</v>
      </c>
      <c r="E80" s="20">
        <v>0</v>
      </c>
      <c r="F80" s="20">
        <v>1994200</v>
      </c>
      <c r="G80" s="20">
        <v>2328430.11</v>
      </c>
      <c r="H80" s="20">
        <f t="shared" si="0"/>
        <v>1994200</v>
      </c>
      <c r="I80" s="20">
        <f t="shared" si="1"/>
        <v>2328430.11</v>
      </c>
      <c r="J80" s="16"/>
      <c r="K80" s="16"/>
      <c r="L80" s="16"/>
      <c r="M80" s="16"/>
    </row>
    <row r="81" spans="1:13" s="17" customFormat="1" ht="26.25" customHeight="1">
      <c r="A81" s="18" t="s">
        <v>325</v>
      </c>
      <c r="B81" s="18"/>
      <c r="C81" s="19" t="s">
        <v>326</v>
      </c>
      <c r="D81" s="20">
        <v>0</v>
      </c>
      <c r="E81" s="20">
        <v>0</v>
      </c>
      <c r="F81" s="20">
        <v>1994200</v>
      </c>
      <c r="G81" s="20">
        <v>2328430.11</v>
      </c>
      <c r="H81" s="20">
        <f aca="true" t="shared" si="2" ref="H81:H105">D81+F81</f>
        <v>1994200</v>
      </c>
      <c r="I81" s="20">
        <f aca="true" t="shared" si="3" ref="I81:I105">E81+G81</f>
        <v>2328430.11</v>
      </c>
      <c r="J81" s="16"/>
      <c r="K81" s="16"/>
      <c r="L81" s="16"/>
      <c r="M81" s="16"/>
    </row>
    <row r="82" spans="1:13" s="12" customFormat="1" ht="84" customHeight="1">
      <c r="A82" s="28" t="s">
        <v>327</v>
      </c>
      <c r="B82" s="28"/>
      <c r="C82" s="29" t="s">
        <v>328</v>
      </c>
      <c r="D82" s="30">
        <v>0</v>
      </c>
      <c r="E82" s="30">
        <v>0</v>
      </c>
      <c r="F82" s="30">
        <v>1994200</v>
      </c>
      <c r="G82" s="30">
        <v>2328430.11</v>
      </c>
      <c r="H82" s="20">
        <f t="shared" si="2"/>
        <v>1994200</v>
      </c>
      <c r="I82" s="20">
        <f t="shared" si="3"/>
        <v>2328430.11</v>
      </c>
      <c r="J82" s="11"/>
      <c r="K82" s="11"/>
      <c r="L82" s="11"/>
      <c r="M82" s="11"/>
    </row>
    <row r="83" spans="1:13" s="22" customFormat="1" ht="33" customHeight="1">
      <c r="A83" s="18" t="s">
        <v>261</v>
      </c>
      <c r="B83" s="18"/>
      <c r="C83" s="19" t="s">
        <v>329</v>
      </c>
      <c r="D83" s="20">
        <v>0</v>
      </c>
      <c r="E83" s="20">
        <v>0</v>
      </c>
      <c r="F83" s="20">
        <v>0</v>
      </c>
      <c r="G83" s="20">
        <v>0</v>
      </c>
      <c r="H83" s="20">
        <f t="shared" si="2"/>
        <v>0</v>
      </c>
      <c r="I83" s="20">
        <f t="shared" si="3"/>
        <v>0</v>
      </c>
      <c r="J83" s="21"/>
      <c r="K83" s="21"/>
      <c r="L83" s="21"/>
      <c r="M83" s="21"/>
    </row>
    <row r="84" spans="1:13" s="12" customFormat="1" ht="69" customHeight="1">
      <c r="A84" s="28" t="s">
        <v>262</v>
      </c>
      <c r="B84" s="28"/>
      <c r="C84" s="29" t="s">
        <v>330</v>
      </c>
      <c r="D84" s="30">
        <v>0</v>
      </c>
      <c r="E84" s="30">
        <v>0</v>
      </c>
      <c r="F84" s="30">
        <v>0</v>
      </c>
      <c r="G84" s="30">
        <v>0</v>
      </c>
      <c r="H84" s="20">
        <f t="shared" si="2"/>
        <v>0</v>
      </c>
      <c r="I84" s="20">
        <f t="shared" si="3"/>
        <v>0</v>
      </c>
      <c r="J84" s="11"/>
      <c r="K84" s="11"/>
      <c r="L84" s="11"/>
      <c r="M84" s="11"/>
    </row>
    <row r="85" spans="1:13" s="22" customFormat="1" ht="33" customHeight="1">
      <c r="A85" s="18" t="s">
        <v>67</v>
      </c>
      <c r="B85" s="18"/>
      <c r="C85" s="19" t="s">
        <v>68</v>
      </c>
      <c r="D85" s="20">
        <v>130881661</v>
      </c>
      <c r="E85" s="20">
        <v>82869023.99000001</v>
      </c>
      <c r="F85" s="20">
        <v>4213482.390000001</v>
      </c>
      <c r="G85" s="20">
        <v>3169182.44</v>
      </c>
      <c r="H85" s="20">
        <f t="shared" si="2"/>
        <v>135095143.39</v>
      </c>
      <c r="I85" s="20">
        <f t="shared" si="3"/>
        <v>86038206.43</v>
      </c>
      <c r="J85" s="21"/>
      <c r="K85" s="21"/>
      <c r="L85" s="21"/>
      <c r="M85" s="21"/>
    </row>
    <row r="86" spans="1:13" s="22" customFormat="1" ht="26.25" customHeight="1">
      <c r="A86" s="18" t="s">
        <v>69</v>
      </c>
      <c r="B86" s="18"/>
      <c r="C86" s="19" t="s">
        <v>70</v>
      </c>
      <c r="D86" s="20">
        <v>31919024</v>
      </c>
      <c r="E86" s="20">
        <v>23195660</v>
      </c>
      <c r="F86" s="20">
        <v>1000000</v>
      </c>
      <c r="G86" s="20">
        <v>0</v>
      </c>
      <c r="H86" s="20">
        <f t="shared" si="2"/>
        <v>32919024</v>
      </c>
      <c r="I86" s="20">
        <f t="shared" si="3"/>
        <v>23195660</v>
      </c>
      <c r="J86" s="21"/>
      <c r="K86" s="21"/>
      <c r="L86" s="21"/>
      <c r="M86" s="21"/>
    </row>
    <row r="87" spans="1:13" s="17" customFormat="1" ht="26.25" customHeight="1">
      <c r="A87" s="18" t="s">
        <v>71</v>
      </c>
      <c r="B87" s="18"/>
      <c r="C87" s="19" t="s">
        <v>72</v>
      </c>
      <c r="D87" s="20">
        <v>31919024</v>
      </c>
      <c r="E87" s="20">
        <v>23195660</v>
      </c>
      <c r="F87" s="20">
        <v>1000000</v>
      </c>
      <c r="G87" s="20">
        <v>0</v>
      </c>
      <c r="H87" s="20">
        <f t="shared" si="2"/>
        <v>32919024</v>
      </c>
      <c r="I87" s="20">
        <f t="shared" si="3"/>
        <v>23195660</v>
      </c>
      <c r="J87" s="16"/>
      <c r="K87" s="16"/>
      <c r="L87" s="16"/>
      <c r="M87" s="16"/>
    </row>
    <row r="88" spans="1:13" s="17" customFormat="1" ht="37.5" customHeight="1">
      <c r="A88" s="18" t="s">
        <v>73</v>
      </c>
      <c r="B88" s="18"/>
      <c r="C88" s="19" t="s">
        <v>74</v>
      </c>
      <c r="D88" s="20">
        <v>29937600</v>
      </c>
      <c r="E88" s="20">
        <v>22441200</v>
      </c>
      <c r="F88" s="20">
        <v>0</v>
      </c>
      <c r="G88" s="20">
        <v>0</v>
      </c>
      <c r="H88" s="20">
        <f t="shared" si="2"/>
        <v>29937600</v>
      </c>
      <c r="I88" s="20">
        <f t="shared" si="3"/>
        <v>22441200</v>
      </c>
      <c r="J88" s="16"/>
      <c r="K88" s="16"/>
      <c r="L88" s="16"/>
      <c r="M88" s="16"/>
    </row>
    <row r="89" spans="1:13" s="12" customFormat="1" ht="47.25" hidden="1">
      <c r="A89" s="28" t="s">
        <v>331</v>
      </c>
      <c r="B89" s="28"/>
      <c r="C89" s="29" t="s">
        <v>254</v>
      </c>
      <c r="D89" s="30">
        <v>0</v>
      </c>
      <c r="E89" s="30">
        <v>0</v>
      </c>
      <c r="F89" s="30">
        <v>0</v>
      </c>
      <c r="G89" s="30">
        <v>0</v>
      </c>
      <c r="H89" s="30">
        <f t="shared" si="2"/>
        <v>0</v>
      </c>
      <c r="I89" s="20">
        <f t="shared" si="3"/>
        <v>0</v>
      </c>
      <c r="J89" s="11"/>
      <c r="K89" s="11"/>
      <c r="L89" s="11"/>
      <c r="M89" s="11"/>
    </row>
    <row r="90" spans="1:13" s="12" customFormat="1" ht="34.5" customHeight="1">
      <c r="A90" s="28" t="s">
        <v>75</v>
      </c>
      <c r="B90" s="28"/>
      <c r="C90" s="29" t="s">
        <v>76</v>
      </c>
      <c r="D90" s="30">
        <v>28592800</v>
      </c>
      <c r="E90" s="30">
        <v>21096400</v>
      </c>
      <c r="F90" s="30">
        <v>0</v>
      </c>
      <c r="G90" s="30">
        <v>0</v>
      </c>
      <c r="H90" s="30">
        <f t="shared" si="2"/>
        <v>28592800</v>
      </c>
      <c r="I90" s="20">
        <f t="shared" si="3"/>
        <v>21096400</v>
      </c>
      <c r="J90" s="11"/>
      <c r="K90" s="11"/>
      <c r="L90" s="11"/>
      <c r="M90" s="11"/>
    </row>
    <row r="91" spans="1:13" s="12" customFormat="1" ht="34.5" customHeight="1">
      <c r="A91" s="28" t="s">
        <v>77</v>
      </c>
      <c r="B91" s="28"/>
      <c r="C91" s="29" t="s">
        <v>78</v>
      </c>
      <c r="D91" s="30">
        <v>1344800</v>
      </c>
      <c r="E91" s="30">
        <v>1344800</v>
      </c>
      <c r="F91" s="30">
        <v>0</v>
      </c>
      <c r="G91" s="30">
        <v>0</v>
      </c>
      <c r="H91" s="30">
        <f t="shared" si="2"/>
        <v>1344800</v>
      </c>
      <c r="I91" s="20">
        <f t="shared" si="3"/>
        <v>1344800</v>
      </c>
      <c r="J91" s="11"/>
      <c r="K91" s="11"/>
      <c r="L91" s="11"/>
      <c r="M91" s="11"/>
    </row>
    <row r="92" spans="1:13" s="22" customFormat="1" ht="40.5" customHeight="1">
      <c r="A92" s="18" t="s">
        <v>79</v>
      </c>
      <c r="B92" s="18"/>
      <c r="C92" s="19" t="s">
        <v>80</v>
      </c>
      <c r="D92" s="20">
        <f>D85+D88</f>
        <v>160819261</v>
      </c>
      <c r="E92" s="20">
        <f>E85+E88</f>
        <v>105310223.99000001</v>
      </c>
      <c r="F92" s="20">
        <f>F85+F88</f>
        <v>4213482.390000001</v>
      </c>
      <c r="G92" s="20">
        <f>G85+G88</f>
        <v>3169182.44</v>
      </c>
      <c r="H92" s="20">
        <f t="shared" si="2"/>
        <v>165032743.39</v>
      </c>
      <c r="I92" s="20">
        <f t="shared" si="3"/>
        <v>108479406.43</v>
      </c>
      <c r="J92" s="21"/>
      <c r="K92" s="21"/>
      <c r="L92" s="21"/>
      <c r="M92" s="21"/>
    </row>
    <row r="93" spans="1:13" s="17" customFormat="1" ht="40.5" customHeight="1" hidden="1">
      <c r="A93" s="18" t="s">
        <v>260</v>
      </c>
      <c r="B93" s="18"/>
      <c r="C93" s="19" t="s">
        <v>255</v>
      </c>
      <c r="D93" s="20">
        <v>0</v>
      </c>
      <c r="E93" s="20">
        <v>0</v>
      </c>
      <c r="F93" s="20">
        <v>0</v>
      </c>
      <c r="G93" s="20">
        <v>0</v>
      </c>
      <c r="H93" s="20">
        <f t="shared" si="2"/>
        <v>0</v>
      </c>
      <c r="I93" s="20">
        <f t="shared" si="3"/>
        <v>0</v>
      </c>
      <c r="J93" s="16"/>
      <c r="K93" s="16"/>
      <c r="L93" s="16"/>
      <c r="M93" s="16"/>
    </row>
    <row r="94" spans="1:13" s="12" customFormat="1" ht="81" customHeight="1" hidden="1">
      <c r="A94" s="28" t="s">
        <v>332</v>
      </c>
      <c r="B94" s="28"/>
      <c r="C94" s="29" t="s">
        <v>256</v>
      </c>
      <c r="D94" s="30">
        <v>0</v>
      </c>
      <c r="E94" s="30">
        <v>0</v>
      </c>
      <c r="F94" s="30">
        <v>0</v>
      </c>
      <c r="G94" s="30">
        <v>0</v>
      </c>
      <c r="H94" s="20">
        <f t="shared" si="2"/>
        <v>0</v>
      </c>
      <c r="I94" s="20">
        <f t="shared" si="3"/>
        <v>0</v>
      </c>
      <c r="J94" s="11"/>
      <c r="K94" s="11"/>
      <c r="L94" s="11"/>
      <c r="M94" s="11"/>
    </row>
    <row r="95" spans="1:13" s="17" customFormat="1" ht="36.75" customHeight="1">
      <c r="A95" s="18" t="s">
        <v>81</v>
      </c>
      <c r="B95" s="18"/>
      <c r="C95" s="19" t="s">
        <v>82</v>
      </c>
      <c r="D95" s="20">
        <v>1981424</v>
      </c>
      <c r="E95" s="20">
        <v>754460</v>
      </c>
      <c r="F95" s="20">
        <v>1000000</v>
      </c>
      <c r="G95" s="20">
        <v>0</v>
      </c>
      <c r="H95" s="20">
        <f t="shared" si="2"/>
        <v>2981424</v>
      </c>
      <c r="I95" s="20">
        <f t="shared" si="3"/>
        <v>754460</v>
      </c>
      <c r="J95" s="16"/>
      <c r="K95" s="16"/>
      <c r="L95" s="16"/>
      <c r="M95" s="16"/>
    </row>
    <row r="96" spans="1:13" s="12" customFormat="1" ht="102" customHeight="1">
      <c r="A96" s="28" t="s">
        <v>333</v>
      </c>
      <c r="B96" s="28"/>
      <c r="C96" s="29" t="s">
        <v>334</v>
      </c>
      <c r="D96" s="30">
        <v>386167</v>
      </c>
      <c r="E96" s="30">
        <v>0</v>
      </c>
      <c r="F96" s="30">
        <v>0</v>
      </c>
      <c r="G96" s="30">
        <v>0</v>
      </c>
      <c r="H96" s="20">
        <f t="shared" si="2"/>
        <v>386167</v>
      </c>
      <c r="I96" s="20">
        <f t="shared" si="3"/>
        <v>0</v>
      </c>
      <c r="J96" s="11"/>
      <c r="K96" s="11"/>
      <c r="L96" s="11"/>
      <c r="M96" s="11"/>
    </row>
    <row r="97" spans="1:13" s="12" customFormat="1" ht="57" customHeight="1">
      <c r="A97" s="28" t="s">
        <v>335</v>
      </c>
      <c r="B97" s="28"/>
      <c r="C97" s="29" t="s">
        <v>257</v>
      </c>
      <c r="D97" s="30">
        <v>184810</v>
      </c>
      <c r="E97" s="30">
        <v>184810</v>
      </c>
      <c r="F97" s="30">
        <v>0</v>
      </c>
      <c r="G97" s="30">
        <v>0</v>
      </c>
      <c r="H97" s="20">
        <f t="shared" si="2"/>
        <v>184810</v>
      </c>
      <c r="I97" s="20">
        <f t="shared" si="3"/>
        <v>184810</v>
      </c>
      <c r="J97" s="11"/>
      <c r="K97" s="11"/>
      <c r="L97" s="11"/>
      <c r="M97" s="11"/>
    </row>
    <row r="98" spans="1:13" s="12" customFormat="1" ht="64.5" customHeight="1">
      <c r="A98" s="28" t="s">
        <v>336</v>
      </c>
      <c r="B98" s="28"/>
      <c r="C98" s="29" t="s">
        <v>258</v>
      </c>
      <c r="D98" s="30">
        <v>70400</v>
      </c>
      <c r="E98" s="30">
        <v>70400</v>
      </c>
      <c r="F98" s="30">
        <v>0</v>
      </c>
      <c r="G98" s="30">
        <v>0</v>
      </c>
      <c r="H98" s="20">
        <f t="shared" si="2"/>
        <v>70400</v>
      </c>
      <c r="I98" s="20">
        <f t="shared" si="3"/>
        <v>70400</v>
      </c>
      <c r="J98" s="11"/>
      <c r="K98" s="11"/>
      <c r="L98" s="11"/>
      <c r="M98" s="11"/>
    </row>
    <row r="99" spans="1:13" s="12" customFormat="1" ht="67.5" customHeight="1">
      <c r="A99" s="28" t="s">
        <v>337</v>
      </c>
      <c r="B99" s="28"/>
      <c r="C99" s="29" t="s">
        <v>259</v>
      </c>
      <c r="D99" s="30">
        <v>370976</v>
      </c>
      <c r="E99" s="30">
        <v>332761</v>
      </c>
      <c r="F99" s="30">
        <v>0</v>
      </c>
      <c r="G99" s="30">
        <v>0</v>
      </c>
      <c r="H99" s="20">
        <f t="shared" si="2"/>
        <v>370976</v>
      </c>
      <c r="I99" s="20">
        <f t="shared" si="3"/>
        <v>332761</v>
      </c>
      <c r="J99" s="11"/>
      <c r="K99" s="11"/>
      <c r="L99" s="11"/>
      <c r="M99" s="11"/>
    </row>
    <row r="100" spans="1:13" s="12" customFormat="1" ht="101.25" customHeight="1">
      <c r="A100" s="28" t="s">
        <v>399</v>
      </c>
      <c r="B100" s="28"/>
      <c r="C100" s="29" t="s">
        <v>387</v>
      </c>
      <c r="D100" s="30">
        <v>0</v>
      </c>
      <c r="E100" s="30">
        <v>0</v>
      </c>
      <c r="F100" s="30">
        <v>1000000</v>
      </c>
      <c r="G100" s="30">
        <v>0</v>
      </c>
      <c r="H100" s="20">
        <f aca="true" t="shared" si="4" ref="H100:I102">D100+F100</f>
        <v>1000000</v>
      </c>
      <c r="I100" s="20">
        <f t="shared" si="4"/>
        <v>0</v>
      </c>
      <c r="J100" s="11"/>
      <c r="K100" s="11"/>
      <c r="L100" s="11"/>
      <c r="M100" s="11"/>
    </row>
    <row r="101" spans="1:13" s="12" customFormat="1" ht="69" customHeight="1">
      <c r="A101" s="28" t="s">
        <v>410</v>
      </c>
      <c r="B101" s="28"/>
      <c r="C101" s="29">
        <v>41053000</v>
      </c>
      <c r="D101" s="30">
        <v>919071</v>
      </c>
      <c r="E101" s="30">
        <v>142639</v>
      </c>
      <c r="F101" s="30">
        <v>0</v>
      </c>
      <c r="G101" s="30">
        <v>0</v>
      </c>
      <c r="H101" s="20">
        <f t="shared" si="4"/>
        <v>919071</v>
      </c>
      <c r="I101" s="20">
        <f t="shared" si="4"/>
        <v>142639</v>
      </c>
      <c r="J101" s="11"/>
      <c r="K101" s="11"/>
      <c r="L101" s="11"/>
      <c r="M101" s="11"/>
    </row>
    <row r="102" spans="1:13" s="12" customFormat="1" ht="31.5" customHeight="1">
      <c r="A102" s="28" t="s">
        <v>85</v>
      </c>
      <c r="B102" s="28"/>
      <c r="C102" s="29" t="s">
        <v>86</v>
      </c>
      <c r="D102" s="30">
        <v>50000</v>
      </c>
      <c r="E102" s="30">
        <v>23850</v>
      </c>
      <c r="F102" s="30">
        <v>0</v>
      </c>
      <c r="G102" s="30">
        <v>0</v>
      </c>
      <c r="H102" s="20">
        <f t="shared" si="4"/>
        <v>50000</v>
      </c>
      <c r="I102" s="20">
        <f t="shared" si="4"/>
        <v>23850</v>
      </c>
      <c r="J102" s="11"/>
      <c r="K102" s="11"/>
      <c r="L102" s="11"/>
      <c r="M102" s="11"/>
    </row>
    <row r="103" spans="1:13" s="12" customFormat="1" ht="31.5" customHeight="1">
      <c r="A103" s="28" t="s">
        <v>381</v>
      </c>
      <c r="B103" s="28"/>
      <c r="C103" s="29" t="s">
        <v>382</v>
      </c>
      <c r="D103" s="30">
        <v>0</v>
      </c>
      <c r="E103" s="30">
        <v>0</v>
      </c>
      <c r="F103" s="30">
        <v>0</v>
      </c>
      <c r="G103" s="30">
        <v>0</v>
      </c>
      <c r="H103" s="20">
        <f t="shared" si="2"/>
        <v>0</v>
      </c>
      <c r="I103" s="20">
        <f t="shared" si="3"/>
        <v>0</v>
      </c>
      <c r="J103" s="11"/>
      <c r="K103" s="11"/>
      <c r="L103" s="11"/>
      <c r="M103" s="11"/>
    </row>
    <row r="104" spans="1:13" s="17" customFormat="1" ht="31.5" customHeight="1">
      <c r="A104" s="18" t="s">
        <v>388</v>
      </c>
      <c r="B104" s="18"/>
      <c r="C104" s="19">
        <v>42020000</v>
      </c>
      <c r="D104" s="20">
        <v>0</v>
      </c>
      <c r="E104" s="20">
        <v>0</v>
      </c>
      <c r="F104" s="20">
        <v>0</v>
      </c>
      <c r="G104" s="20">
        <v>0</v>
      </c>
      <c r="H104" s="20">
        <f t="shared" si="2"/>
        <v>0</v>
      </c>
      <c r="I104" s="20">
        <f t="shared" si="3"/>
        <v>0</v>
      </c>
      <c r="J104" s="16"/>
      <c r="K104" s="16"/>
      <c r="L104" s="16"/>
      <c r="M104" s="16"/>
    </row>
    <row r="105" spans="1:13" s="22" customFormat="1" ht="31.5" customHeight="1">
      <c r="A105" s="18" t="s">
        <v>87</v>
      </c>
      <c r="B105" s="18"/>
      <c r="C105" s="19" t="s">
        <v>88</v>
      </c>
      <c r="D105" s="20">
        <f>D85+D86</f>
        <v>162800685</v>
      </c>
      <c r="E105" s="20">
        <f>E85+E86</f>
        <v>106064683.99000001</v>
      </c>
      <c r="F105" s="20">
        <v>5213482.390000001</v>
      </c>
      <c r="G105" s="20">
        <v>3169182.44</v>
      </c>
      <c r="H105" s="20">
        <f t="shared" si="2"/>
        <v>168014167.39</v>
      </c>
      <c r="I105" s="20">
        <f t="shared" si="3"/>
        <v>109233866.43</v>
      </c>
      <c r="J105" s="21"/>
      <c r="K105" s="21"/>
      <c r="L105" s="21"/>
      <c r="M105" s="21"/>
    </row>
    <row r="106" spans="1:10" ht="21.75" customHeight="1">
      <c r="A106" s="9" t="s">
        <v>4</v>
      </c>
      <c r="B106" s="8"/>
      <c r="C106" s="8"/>
      <c r="D106" s="10"/>
      <c r="E106" s="10"/>
      <c r="F106" s="10"/>
      <c r="G106" s="10"/>
      <c r="H106" s="10"/>
      <c r="I106" s="10"/>
      <c r="J106" s="90"/>
    </row>
    <row r="107" spans="1:9" s="24" customFormat="1" ht="19.5" customHeight="1">
      <c r="A107" s="23" t="s">
        <v>89</v>
      </c>
      <c r="B107" s="31" t="s">
        <v>90</v>
      </c>
      <c r="C107" s="31" t="s">
        <v>91</v>
      </c>
      <c r="D107" s="20">
        <f>D108</f>
        <v>14042680</v>
      </c>
      <c r="E107" s="20">
        <f>E108</f>
        <v>8617578.090000002</v>
      </c>
      <c r="F107" s="20">
        <f>F108</f>
        <v>426000</v>
      </c>
      <c r="G107" s="20">
        <f>G108</f>
        <v>310995.5</v>
      </c>
      <c r="H107" s="20">
        <f aca="true" t="shared" si="5" ref="H107:H177">D107+F107</f>
        <v>14468680</v>
      </c>
      <c r="I107" s="20">
        <f aca="true" t="shared" si="6" ref="I107:I177">E107+G107</f>
        <v>8928573.590000002</v>
      </c>
    </row>
    <row r="108" spans="1:10" s="15" customFormat="1" ht="69" customHeight="1">
      <c r="A108" s="13" t="s">
        <v>92</v>
      </c>
      <c r="B108" s="33" t="s">
        <v>93</v>
      </c>
      <c r="C108" s="103" t="s">
        <v>91</v>
      </c>
      <c r="D108" s="105">
        <v>14042680</v>
      </c>
      <c r="E108" s="105">
        <v>8617578.090000002</v>
      </c>
      <c r="F108" s="105">
        <v>426000</v>
      </c>
      <c r="G108" s="105">
        <v>310995.5</v>
      </c>
      <c r="H108" s="20">
        <f t="shared" si="5"/>
        <v>14468680</v>
      </c>
      <c r="I108" s="20">
        <f t="shared" si="6"/>
        <v>8928573.590000002</v>
      </c>
      <c r="J108" s="14"/>
    </row>
    <row r="109" spans="1:10" s="25" customFormat="1" ht="24.75" customHeight="1">
      <c r="A109" s="23" t="s">
        <v>411</v>
      </c>
      <c r="B109" s="31" t="s">
        <v>412</v>
      </c>
      <c r="C109" s="104" t="s">
        <v>91</v>
      </c>
      <c r="D109" s="107">
        <v>919071</v>
      </c>
      <c r="E109" s="107">
        <v>0</v>
      </c>
      <c r="F109" s="107">
        <v>0</v>
      </c>
      <c r="G109" s="107">
        <v>0</v>
      </c>
      <c r="H109" s="20">
        <f>D109+F109</f>
        <v>919071</v>
      </c>
      <c r="I109" s="20">
        <f>E109+G109</f>
        <v>0</v>
      </c>
      <c r="J109" s="24"/>
    </row>
    <row r="110" spans="1:10" s="15" customFormat="1" ht="21.75" customHeight="1">
      <c r="A110" s="13" t="s">
        <v>411</v>
      </c>
      <c r="B110" s="33" t="s">
        <v>412</v>
      </c>
      <c r="C110" s="103" t="s">
        <v>91</v>
      </c>
      <c r="D110" s="105">
        <v>919071</v>
      </c>
      <c r="E110" s="105">
        <v>0</v>
      </c>
      <c r="F110" s="105">
        <v>0</v>
      </c>
      <c r="G110" s="105">
        <v>0</v>
      </c>
      <c r="H110" s="20">
        <f>D110+F110</f>
        <v>919071</v>
      </c>
      <c r="I110" s="20">
        <f>E110+G110</f>
        <v>0</v>
      </c>
      <c r="J110" s="14"/>
    </row>
    <row r="111" spans="1:10" s="25" customFormat="1" ht="20.25" customHeight="1">
      <c r="A111" s="23" t="s">
        <v>94</v>
      </c>
      <c r="B111" s="31" t="s">
        <v>95</v>
      </c>
      <c r="C111" s="31" t="s">
        <v>91</v>
      </c>
      <c r="D111" s="20">
        <f>SUM(D112:D114)</f>
        <v>55450946</v>
      </c>
      <c r="E111" s="20">
        <f>SUM(E112:E114)</f>
        <v>30521207.330000002</v>
      </c>
      <c r="F111" s="20">
        <f>SUM(F112:F114)</f>
        <v>3312166.0011624</v>
      </c>
      <c r="G111" s="20">
        <f>SUM(G112:G114)</f>
        <v>1413251.31</v>
      </c>
      <c r="H111" s="20">
        <f t="shared" si="5"/>
        <v>58763112.0011624</v>
      </c>
      <c r="I111" s="20">
        <f t="shared" si="6"/>
        <v>31934458.64</v>
      </c>
      <c r="J111" s="24"/>
    </row>
    <row r="112" spans="1:10" s="15" customFormat="1" ht="24.75" customHeight="1">
      <c r="A112" s="13" t="s">
        <v>263</v>
      </c>
      <c r="B112" s="33" t="s">
        <v>99</v>
      </c>
      <c r="C112" s="33" t="s">
        <v>91</v>
      </c>
      <c r="D112" s="30">
        <v>11664785</v>
      </c>
      <c r="E112" s="30">
        <v>6128640.180000001</v>
      </c>
      <c r="F112" s="30">
        <v>489130</v>
      </c>
      <c r="G112" s="30">
        <v>142387.13</v>
      </c>
      <c r="H112" s="20">
        <f t="shared" si="5"/>
        <v>12153915</v>
      </c>
      <c r="I112" s="20">
        <f t="shared" si="6"/>
        <v>6271027.3100000005</v>
      </c>
      <c r="J112" s="14"/>
    </row>
    <row r="113" spans="1:10" s="15" customFormat="1" ht="66" customHeight="1">
      <c r="A113" s="13" t="s">
        <v>264</v>
      </c>
      <c r="B113" s="33" t="s">
        <v>100</v>
      </c>
      <c r="C113" s="33" t="s">
        <v>91</v>
      </c>
      <c r="D113" s="30">
        <v>41797951</v>
      </c>
      <c r="E113" s="30">
        <v>23321524.580000002</v>
      </c>
      <c r="F113" s="30">
        <v>2823036.0011624</v>
      </c>
      <c r="G113" s="30">
        <v>1270864.18</v>
      </c>
      <c r="H113" s="20">
        <f t="shared" si="5"/>
        <v>44620987.0011624</v>
      </c>
      <c r="I113" s="20">
        <f t="shared" si="6"/>
        <v>24592388.76</v>
      </c>
      <c r="J113" s="14"/>
    </row>
    <row r="114" spans="1:10" s="15" customFormat="1" ht="24" customHeight="1">
      <c r="A114" s="13" t="s">
        <v>348</v>
      </c>
      <c r="B114" s="33" t="s">
        <v>347</v>
      </c>
      <c r="C114" s="33" t="s">
        <v>91</v>
      </c>
      <c r="D114" s="30">
        <f>D115+D116</f>
        <v>1988210</v>
      </c>
      <c r="E114" s="30">
        <f>E115+E116</f>
        <v>1071042.5699999998</v>
      </c>
      <c r="F114" s="30">
        <f>F115+F116</f>
        <v>0</v>
      </c>
      <c r="G114" s="30">
        <f>G115+G116</f>
        <v>0</v>
      </c>
      <c r="H114" s="20">
        <f t="shared" si="5"/>
        <v>1988210</v>
      </c>
      <c r="I114" s="20">
        <f t="shared" si="6"/>
        <v>1071042.5699999998</v>
      </c>
      <c r="J114" s="14"/>
    </row>
    <row r="115" spans="1:10" s="15" customFormat="1" ht="35.25" customHeight="1">
      <c r="A115" s="13" t="s">
        <v>96</v>
      </c>
      <c r="B115" s="33" t="s">
        <v>97</v>
      </c>
      <c r="C115" s="33" t="s">
        <v>91</v>
      </c>
      <c r="D115" s="30">
        <v>1882780</v>
      </c>
      <c r="E115" s="30">
        <v>1071042.5699999998</v>
      </c>
      <c r="F115" s="30">
        <v>0</v>
      </c>
      <c r="G115" s="30">
        <v>0</v>
      </c>
      <c r="H115" s="20">
        <f t="shared" si="5"/>
        <v>1882780</v>
      </c>
      <c r="I115" s="20">
        <f t="shared" si="6"/>
        <v>1071042.5699999998</v>
      </c>
      <c r="J115" s="14"/>
    </row>
    <row r="116" spans="1:10" s="15" customFormat="1" ht="25.5" customHeight="1">
      <c r="A116" s="13" t="s">
        <v>378</v>
      </c>
      <c r="B116" s="33" t="s">
        <v>377</v>
      </c>
      <c r="C116" s="33" t="s">
        <v>91</v>
      </c>
      <c r="D116" s="30">
        <v>105430</v>
      </c>
      <c r="E116" s="30">
        <v>0</v>
      </c>
      <c r="F116" s="30">
        <v>0</v>
      </c>
      <c r="G116" s="30">
        <v>0</v>
      </c>
      <c r="H116" s="20">
        <f t="shared" si="5"/>
        <v>105430</v>
      </c>
      <c r="I116" s="20">
        <f t="shared" si="6"/>
        <v>0</v>
      </c>
      <c r="J116" s="14"/>
    </row>
    <row r="117" spans="1:10" s="25" customFormat="1" ht="21.75" customHeight="1">
      <c r="A117" s="23" t="s">
        <v>349</v>
      </c>
      <c r="B117" s="31" t="s">
        <v>338</v>
      </c>
      <c r="C117" s="31" t="s">
        <v>91</v>
      </c>
      <c r="D117" s="20">
        <f>D118</f>
        <v>1425865</v>
      </c>
      <c r="E117" s="20">
        <f>E118</f>
        <v>993111.52</v>
      </c>
      <c r="F117" s="20">
        <f>F118</f>
        <v>0</v>
      </c>
      <c r="G117" s="20">
        <f>G118</f>
        <v>0</v>
      </c>
      <c r="H117" s="20">
        <f t="shared" si="5"/>
        <v>1425865</v>
      </c>
      <c r="I117" s="20">
        <f t="shared" si="6"/>
        <v>993111.52</v>
      </c>
      <c r="J117" s="24"/>
    </row>
    <row r="118" spans="1:10" s="15" customFormat="1" ht="47.25">
      <c r="A118" s="13" t="s">
        <v>353</v>
      </c>
      <c r="B118" s="33" t="s">
        <v>340</v>
      </c>
      <c r="C118" s="33" t="s">
        <v>91</v>
      </c>
      <c r="D118" s="30">
        <v>1425865</v>
      </c>
      <c r="E118" s="30">
        <v>993111.52</v>
      </c>
      <c r="F118" s="30">
        <v>0</v>
      </c>
      <c r="G118" s="30">
        <v>0</v>
      </c>
      <c r="H118" s="20">
        <f t="shared" si="5"/>
        <v>1425865</v>
      </c>
      <c r="I118" s="20">
        <f t="shared" si="6"/>
        <v>993111.52</v>
      </c>
      <c r="J118" s="14"/>
    </row>
    <row r="119" spans="1:10" s="25" customFormat="1" ht="22.5" customHeight="1">
      <c r="A119" s="23" t="s">
        <v>354</v>
      </c>
      <c r="B119" s="31" t="s">
        <v>98</v>
      </c>
      <c r="C119" s="31" t="s">
        <v>91</v>
      </c>
      <c r="D119" s="20">
        <f>SUM(D120:D122)</f>
        <v>1700000</v>
      </c>
      <c r="E119" s="20">
        <f>SUM(E120:E122)</f>
        <v>384700</v>
      </c>
      <c r="F119" s="20">
        <f>SUM(F120:F122)</f>
        <v>0</v>
      </c>
      <c r="G119" s="20">
        <f>SUM(G120:G122)</f>
        <v>0</v>
      </c>
      <c r="H119" s="20">
        <f t="shared" si="5"/>
        <v>1700000</v>
      </c>
      <c r="I119" s="20">
        <f t="shared" si="6"/>
        <v>384700</v>
      </c>
      <c r="J119" s="24"/>
    </row>
    <row r="120" spans="1:10" s="15" customFormat="1" ht="21.75" customHeight="1">
      <c r="A120" s="13" t="s">
        <v>285</v>
      </c>
      <c r="B120" s="33" t="s">
        <v>284</v>
      </c>
      <c r="C120" s="33" t="s">
        <v>91</v>
      </c>
      <c r="D120" s="30">
        <v>50000</v>
      </c>
      <c r="E120" s="30">
        <v>0</v>
      </c>
      <c r="F120" s="30">
        <v>0</v>
      </c>
      <c r="G120" s="30">
        <v>0</v>
      </c>
      <c r="H120" s="20">
        <f t="shared" si="5"/>
        <v>50000</v>
      </c>
      <c r="I120" s="20">
        <f t="shared" si="6"/>
        <v>0</v>
      </c>
      <c r="J120" s="14"/>
    </row>
    <row r="121" spans="1:10" s="15" customFormat="1" ht="63" customHeight="1">
      <c r="A121" s="13" t="s">
        <v>101</v>
      </c>
      <c r="B121" s="33" t="s">
        <v>102</v>
      </c>
      <c r="C121" s="33" t="s">
        <v>91</v>
      </c>
      <c r="D121" s="30">
        <v>0</v>
      </c>
      <c r="E121" s="30">
        <v>0</v>
      </c>
      <c r="F121" s="30">
        <v>0</v>
      </c>
      <c r="G121" s="30">
        <v>0</v>
      </c>
      <c r="H121" s="20">
        <f t="shared" si="5"/>
        <v>0</v>
      </c>
      <c r="I121" s="20">
        <f t="shared" si="6"/>
        <v>0</v>
      </c>
      <c r="J121" s="14"/>
    </row>
    <row r="122" spans="1:10" s="15" customFormat="1" ht="31.5">
      <c r="A122" s="13" t="s">
        <v>103</v>
      </c>
      <c r="B122" s="33" t="s">
        <v>104</v>
      </c>
      <c r="C122" s="33" t="s">
        <v>91</v>
      </c>
      <c r="D122" s="30">
        <v>1650000</v>
      </c>
      <c r="E122" s="30">
        <v>384700</v>
      </c>
      <c r="F122" s="30">
        <v>0</v>
      </c>
      <c r="G122" s="30">
        <v>0</v>
      </c>
      <c r="H122" s="20">
        <f t="shared" si="5"/>
        <v>1650000</v>
      </c>
      <c r="I122" s="20">
        <f t="shared" si="6"/>
        <v>384700</v>
      </c>
      <c r="J122" s="14"/>
    </row>
    <row r="123" spans="1:10" s="25" customFormat="1" ht="19.5" customHeight="1">
      <c r="A123" s="23" t="s">
        <v>105</v>
      </c>
      <c r="B123" s="31" t="s">
        <v>106</v>
      </c>
      <c r="C123" s="31" t="s">
        <v>91</v>
      </c>
      <c r="D123" s="20">
        <f>SUM(D124:D126)</f>
        <v>2801932</v>
      </c>
      <c r="E123" s="20">
        <f>SUM(E124:E126)</f>
        <v>1728036.7799999998</v>
      </c>
      <c r="F123" s="20">
        <f>SUM(F124:F126)</f>
        <v>336086.39</v>
      </c>
      <c r="G123" s="20">
        <f>SUM(G124:G126)</f>
        <v>48365.39</v>
      </c>
      <c r="H123" s="20">
        <f t="shared" si="5"/>
        <v>3138018.39</v>
      </c>
      <c r="I123" s="20">
        <f t="shared" si="6"/>
        <v>1776402.1699999997</v>
      </c>
      <c r="J123" s="24"/>
    </row>
    <row r="124" spans="1:10" s="15" customFormat="1" ht="22.5" customHeight="1">
      <c r="A124" s="13" t="s">
        <v>107</v>
      </c>
      <c r="B124" s="33" t="s">
        <v>108</v>
      </c>
      <c r="C124" s="33" t="s">
        <v>91</v>
      </c>
      <c r="D124" s="30">
        <v>483462</v>
      </c>
      <c r="E124" s="30">
        <v>305692.32</v>
      </c>
      <c r="F124" s="30">
        <v>46086.39</v>
      </c>
      <c r="G124" s="30">
        <v>26086.39</v>
      </c>
      <c r="H124" s="20">
        <f t="shared" si="5"/>
        <v>529548.39</v>
      </c>
      <c r="I124" s="20">
        <f t="shared" si="6"/>
        <v>331778.71</v>
      </c>
      <c r="J124" s="14"/>
    </row>
    <row r="125" spans="1:10" s="15" customFormat="1" ht="33" customHeight="1">
      <c r="A125" s="13" t="s">
        <v>266</v>
      </c>
      <c r="B125" s="33" t="s">
        <v>265</v>
      </c>
      <c r="C125" s="33" t="s">
        <v>91</v>
      </c>
      <c r="D125" s="30">
        <v>1818470</v>
      </c>
      <c r="E125" s="30">
        <v>1172430.8199999998</v>
      </c>
      <c r="F125" s="30">
        <v>290000</v>
      </c>
      <c r="G125" s="30">
        <v>22279</v>
      </c>
      <c r="H125" s="20">
        <f t="shared" si="5"/>
        <v>2108470</v>
      </c>
      <c r="I125" s="20">
        <f t="shared" si="6"/>
        <v>1194709.8199999998</v>
      </c>
      <c r="J125" s="14"/>
    </row>
    <row r="126" spans="1:10" s="15" customFormat="1" ht="15.75">
      <c r="A126" s="13" t="s">
        <v>109</v>
      </c>
      <c r="B126" s="33" t="s">
        <v>110</v>
      </c>
      <c r="C126" s="33" t="s">
        <v>91</v>
      </c>
      <c r="D126" s="30">
        <v>500000</v>
      </c>
      <c r="E126" s="30">
        <v>249913.64</v>
      </c>
      <c r="F126" s="30">
        <v>0</v>
      </c>
      <c r="G126" s="30">
        <v>0</v>
      </c>
      <c r="H126" s="20">
        <f t="shared" si="5"/>
        <v>500000</v>
      </c>
      <c r="I126" s="20">
        <f t="shared" si="6"/>
        <v>249913.64</v>
      </c>
      <c r="J126" s="14"/>
    </row>
    <row r="127" spans="1:10" s="25" customFormat="1" ht="22.5" customHeight="1">
      <c r="A127" s="23" t="s">
        <v>111</v>
      </c>
      <c r="B127" s="31" t="s">
        <v>112</v>
      </c>
      <c r="C127" s="31" t="s">
        <v>91</v>
      </c>
      <c r="D127" s="20">
        <f>SUM(D128:D129)</f>
        <v>1760240</v>
      </c>
      <c r="E127" s="20">
        <f>SUM(E128:E129)</f>
        <v>725177.3500000001</v>
      </c>
      <c r="F127" s="20">
        <f>SUM(F128:F129)</f>
        <v>100000</v>
      </c>
      <c r="G127" s="20">
        <f>SUM(G128:G129)</f>
        <v>18600</v>
      </c>
      <c r="H127" s="20">
        <f t="shared" si="5"/>
        <v>1860240</v>
      </c>
      <c r="I127" s="20">
        <f t="shared" si="6"/>
        <v>743777.3500000001</v>
      </c>
      <c r="J127" s="24"/>
    </row>
    <row r="128" spans="1:10" s="15" customFormat="1" ht="21" customHeight="1">
      <c r="A128" s="13" t="s">
        <v>268</v>
      </c>
      <c r="B128" s="33" t="s">
        <v>267</v>
      </c>
      <c r="C128" s="33" t="s">
        <v>91</v>
      </c>
      <c r="D128" s="30">
        <v>1260240</v>
      </c>
      <c r="E128" s="30">
        <v>470843.35000000003</v>
      </c>
      <c r="F128" s="30">
        <v>100000</v>
      </c>
      <c r="G128" s="30">
        <v>18600</v>
      </c>
      <c r="H128" s="20">
        <f t="shared" si="5"/>
        <v>1360240</v>
      </c>
      <c r="I128" s="20">
        <f t="shared" si="6"/>
        <v>489443.35000000003</v>
      </c>
      <c r="J128" s="14"/>
    </row>
    <row r="129" spans="1:10" s="15" customFormat="1" ht="52.5" customHeight="1">
      <c r="A129" s="13" t="s">
        <v>355</v>
      </c>
      <c r="B129" s="33" t="s">
        <v>113</v>
      </c>
      <c r="C129" s="33" t="s">
        <v>91</v>
      </c>
      <c r="D129" s="30">
        <v>500000</v>
      </c>
      <c r="E129" s="30">
        <v>254334</v>
      </c>
      <c r="F129" s="30">
        <v>0</v>
      </c>
      <c r="G129" s="30">
        <v>0</v>
      </c>
      <c r="H129" s="20">
        <f t="shared" si="5"/>
        <v>500000</v>
      </c>
      <c r="I129" s="20">
        <f t="shared" si="6"/>
        <v>254334</v>
      </c>
      <c r="J129" s="14"/>
    </row>
    <row r="130" spans="1:10" s="25" customFormat="1" ht="22.5" customHeight="1">
      <c r="A130" s="23" t="s">
        <v>114</v>
      </c>
      <c r="B130" s="31" t="s">
        <v>115</v>
      </c>
      <c r="C130" s="31" t="s">
        <v>91</v>
      </c>
      <c r="D130" s="20">
        <f>SUM(D136:D139)</f>
        <v>7179894</v>
      </c>
      <c r="E130" s="20">
        <f>SUM(E136:E139)</f>
        <v>4635579.87</v>
      </c>
      <c r="F130" s="20">
        <f>SUM(F136:F139)</f>
        <v>10281167</v>
      </c>
      <c r="G130" s="20">
        <f>SUM(G136:G139)</f>
        <v>6342048.1</v>
      </c>
      <c r="H130" s="20">
        <f t="shared" si="5"/>
        <v>17461061</v>
      </c>
      <c r="I130" s="20">
        <f t="shared" si="6"/>
        <v>10977627.969999999</v>
      </c>
      <c r="J130" s="24"/>
    </row>
    <row r="131" spans="1:10" s="15" customFormat="1" ht="31.5" hidden="1">
      <c r="A131" s="13" t="s">
        <v>357</v>
      </c>
      <c r="B131" s="33" t="s">
        <v>356</v>
      </c>
      <c r="C131" s="33" t="s">
        <v>91</v>
      </c>
      <c r="D131" s="30"/>
      <c r="E131" s="30"/>
      <c r="F131" s="30"/>
      <c r="G131" s="30"/>
      <c r="H131" s="20">
        <f t="shared" si="5"/>
        <v>0</v>
      </c>
      <c r="I131" s="20">
        <f t="shared" si="6"/>
        <v>0</v>
      </c>
      <c r="J131" s="14"/>
    </row>
    <row r="132" spans="1:10" s="15" customFormat="1" ht="15.75" hidden="1">
      <c r="A132" s="13" t="s">
        <v>339</v>
      </c>
      <c r="B132" s="33" t="s">
        <v>356</v>
      </c>
      <c r="C132" s="33" t="s">
        <v>338</v>
      </c>
      <c r="D132" s="30"/>
      <c r="E132" s="30"/>
      <c r="F132" s="30"/>
      <c r="G132" s="30"/>
      <c r="H132" s="20">
        <f t="shared" si="5"/>
        <v>0</v>
      </c>
      <c r="I132" s="20">
        <f t="shared" si="6"/>
        <v>0</v>
      </c>
      <c r="J132" s="14"/>
    </row>
    <row r="133" spans="1:10" s="15" customFormat="1" ht="15.75" hidden="1">
      <c r="A133" s="13" t="s">
        <v>342</v>
      </c>
      <c r="B133" s="33" t="s">
        <v>356</v>
      </c>
      <c r="C133" s="33" t="s">
        <v>341</v>
      </c>
      <c r="D133" s="30"/>
      <c r="E133" s="30"/>
      <c r="F133" s="30"/>
      <c r="G133" s="30"/>
      <c r="H133" s="20">
        <f t="shared" si="5"/>
        <v>0</v>
      </c>
      <c r="I133" s="20">
        <f t="shared" si="6"/>
        <v>0</v>
      </c>
      <c r="J133" s="14"/>
    </row>
    <row r="134" spans="1:10" s="15" customFormat="1" ht="15.75" hidden="1">
      <c r="A134" s="13" t="s">
        <v>344</v>
      </c>
      <c r="B134" s="33" t="s">
        <v>356</v>
      </c>
      <c r="C134" s="33" t="s">
        <v>343</v>
      </c>
      <c r="D134" s="30"/>
      <c r="E134" s="30"/>
      <c r="F134" s="30"/>
      <c r="G134" s="30"/>
      <c r="H134" s="20">
        <f t="shared" si="5"/>
        <v>0</v>
      </c>
      <c r="I134" s="20">
        <f t="shared" si="6"/>
        <v>0</v>
      </c>
      <c r="J134" s="14"/>
    </row>
    <row r="135" spans="1:10" s="15" customFormat="1" ht="15.75" hidden="1">
      <c r="A135" s="13" t="s">
        <v>346</v>
      </c>
      <c r="B135" s="33" t="s">
        <v>356</v>
      </c>
      <c r="C135" s="33" t="s">
        <v>345</v>
      </c>
      <c r="D135" s="30"/>
      <c r="E135" s="30"/>
      <c r="F135" s="30"/>
      <c r="G135" s="30"/>
      <c r="H135" s="20">
        <f t="shared" si="5"/>
        <v>0</v>
      </c>
      <c r="I135" s="20">
        <f t="shared" si="6"/>
        <v>0</v>
      </c>
      <c r="J135" s="14"/>
    </row>
    <row r="136" spans="1:10" s="15" customFormat="1" ht="31.5">
      <c r="A136" s="13" t="s">
        <v>279</v>
      </c>
      <c r="B136" s="33" t="s">
        <v>278</v>
      </c>
      <c r="C136" s="33" t="s">
        <v>91</v>
      </c>
      <c r="D136" s="30">
        <v>500000</v>
      </c>
      <c r="E136" s="30">
        <v>186760</v>
      </c>
      <c r="F136" s="30">
        <v>1500000</v>
      </c>
      <c r="G136" s="30">
        <v>0</v>
      </c>
      <c r="H136" s="20">
        <f t="shared" si="5"/>
        <v>2000000</v>
      </c>
      <c r="I136" s="20">
        <f t="shared" si="6"/>
        <v>186760</v>
      </c>
      <c r="J136" s="14"/>
    </row>
    <row r="137" spans="1:10" s="15" customFormat="1" ht="27" customHeight="1">
      <c r="A137" s="13" t="s">
        <v>116</v>
      </c>
      <c r="B137" s="33" t="s">
        <v>117</v>
      </c>
      <c r="C137" s="33" t="s">
        <v>91</v>
      </c>
      <c r="D137" s="30">
        <v>6618260</v>
      </c>
      <c r="E137" s="30">
        <v>4409319.87</v>
      </c>
      <c r="F137" s="30">
        <v>8395000</v>
      </c>
      <c r="G137" s="30">
        <v>6342048.1</v>
      </c>
      <c r="H137" s="20">
        <f t="shared" si="5"/>
        <v>15013260</v>
      </c>
      <c r="I137" s="20">
        <f t="shared" si="6"/>
        <v>10751367.969999999</v>
      </c>
      <c r="J137" s="14"/>
    </row>
    <row r="138" spans="1:10" s="15" customFormat="1" ht="63">
      <c r="A138" s="13" t="s">
        <v>359</v>
      </c>
      <c r="B138" s="35" t="s">
        <v>358</v>
      </c>
      <c r="C138" s="35" t="s">
        <v>91</v>
      </c>
      <c r="D138" s="30">
        <v>0</v>
      </c>
      <c r="E138" s="30">
        <v>0</v>
      </c>
      <c r="F138" s="30">
        <v>386167</v>
      </c>
      <c r="G138" s="30">
        <v>0</v>
      </c>
      <c r="H138" s="20">
        <f t="shared" si="5"/>
        <v>386167</v>
      </c>
      <c r="I138" s="20">
        <f t="shared" si="6"/>
        <v>0</v>
      </c>
      <c r="J138" s="14"/>
    </row>
    <row r="139" spans="1:10" s="15" customFormat="1" ht="68.25" customHeight="1">
      <c r="A139" s="13" t="s">
        <v>360</v>
      </c>
      <c r="B139" s="33" t="s">
        <v>269</v>
      </c>
      <c r="C139" s="33" t="s">
        <v>91</v>
      </c>
      <c r="D139" s="30">
        <v>61634</v>
      </c>
      <c r="E139" s="30">
        <v>39500</v>
      </c>
      <c r="F139" s="30">
        <v>0</v>
      </c>
      <c r="G139" s="30">
        <v>0</v>
      </c>
      <c r="H139" s="20">
        <f t="shared" si="5"/>
        <v>61634</v>
      </c>
      <c r="I139" s="20">
        <f t="shared" si="6"/>
        <v>39500</v>
      </c>
      <c r="J139" s="14"/>
    </row>
    <row r="140" spans="1:10" s="25" customFormat="1" ht="24.75" customHeight="1">
      <c r="A140" s="23" t="s">
        <v>118</v>
      </c>
      <c r="B140" s="31" t="s">
        <v>119</v>
      </c>
      <c r="C140" s="31" t="s">
        <v>91</v>
      </c>
      <c r="D140" s="20">
        <f>D141+D144+D160+D163</f>
        <v>22078203</v>
      </c>
      <c r="E140" s="20">
        <f>E141+E144+E160+E163</f>
        <v>13049139.05</v>
      </c>
      <c r="F140" s="20">
        <f>F141+F144+F160+F163</f>
        <v>32122050</v>
      </c>
      <c r="G140" s="20">
        <f>G141+G144+G160+G163</f>
        <v>9579778</v>
      </c>
      <c r="H140" s="20">
        <f t="shared" si="5"/>
        <v>54200253</v>
      </c>
      <c r="I140" s="20">
        <f t="shared" si="6"/>
        <v>22628917.05</v>
      </c>
      <c r="J140" s="24"/>
    </row>
    <row r="141" spans="1:10" s="25" customFormat="1" ht="31.5">
      <c r="A141" s="23" t="s">
        <v>120</v>
      </c>
      <c r="B141" s="31" t="s">
        <v>121</v>
      </c>
      <c r="C141" s="31" t="s">
        <v>91</v>
      </c>
      <c r="D141" s="20">
        <f>SUM(D142:D143)</f>
        <v>1743226</v>
      </c>
      <c r="E141" s="20">
        <f>SUM(E142:E143)</f>
        <v>1251202</v>
      </c>
      <c r="F141" s="20">
        <f>SUM(F142:F143)</f>
        <v>100000</v>
      </c>
      <c r="G141" s="20">
        <f>SUM(G142:G143)</f>
        <v>0</v>
      </c>
      <c r="H141" s="20">
        <f t="shared" si="5"/>
        <v>1843226</v>
      </c>
      <c r="I141" s="20">
        <f t="shared" si="6"/>
        <v>1251202</v>
      </c>
      <c r="J141" s="24"/>
    </row>
    <row r="142" spans="1:10" s="15" customFormat="1" ht="19.5" customHeight="1">
      <c r="A142" s="13" t="s">
        <v>122</v>
      </c>
      <c r="B142" s="33" t="s">
        <v>123</v>
      </c>
      <c r="C142" s="33" t="s">
        <v>91</v>
      </c>
      <c r="D142" s="30">
        <v>110000</v>
      </c>
      <c r="E142" s="30">
        <v>47700</v>
      </c>
      <c r="F142" s="30">
        <v>0</v>
      </c>
      <c r="G142" s="30">
        <v>0</v>
      </c>
      <c r="H142" s="20">
        <f t="shared" si="5"/>
        <v>110000</v>
      </c>
      <c r="I142" s="20">
        <f t="shared" si="6"/>
        <v>47700</v>
      </c>
      <c r="J142" s="14"/>
    </row>
    <row r="143" spans="1:10" s="15" customFormat="1" ht="19.5" customHeight="1">
      <c r="A143" s="13" t="s">
        <v>361</v>
      </c>
      <c r="B143" s="33" t="s">
        <v>270</v>
      </c>
      <c r="C143" s="33" t="s">
        <v>91</v>
      </c>
      <c r="D143" s="30">
        <v>1633226</v>
      </c>
      <c r="E143" s="30">
        <v>1203502</v>
      </c>
      <c r="F143" s="30">
        <v>100000</v>
      </c>
      <c r="G143" s="30">
        <v>0</v>
      </c>
      <c r="H143" s="20">
        <f t="shared" si="5"/>
        <v>1733226</v>
      </c>
      <c r="I143" s="20">
        <f t="shared" si="6"/>
        <v>1203502</v>
      </c>
      <c r="J143" s="14"/>
    </row>
    <row r="144" spans="1:10" s="25" customFormat="1" ht="22.5" customHeight="1">
      <c r="A144" s="23" t="s">
        <v>124</v>
      </c>
      <c r="B144" s="31" t="s">
        <v>125</v>
      </c>
      <c r="C144" s="31" t="s">
        <v>91</v>
      </c>
      <c r="D144" s="20">
        <f>SUM(D145:D151)</f>
        <v>1125000</v>
      </c>
      <c r="E144" s="20">
        <f>SUM(E145:E151)</f>
        <v>933709.0299999999</v>
      </c>
      <c r="F144" s="20">
        <f>SUM(F145:F151)</f>
        <v>22252582</v>
      </c>
      <c r="G144" s="20">
        <f>SUM(G145:G151)</f>
        <v>4921494.2</v>
      </c>
      <c r="H144" s="20">
        <f t="shared" si="5"/>
        <v>23377582</v>
      </c>
      <c r="I144" s="20">
        <f t="shared" si="6"/>
        <v>5855203.23</v>
      </c>
      <c r="J144" s="24"/>
    </row>
    <row r="145" spans="1:10" s="25" customFormat="1" ht="22.5" customHeight="1">
      <c r="A145" s="13" t="s">
        <v>401</v>
      </c>
      <c r="B145" s="35" t="s">
        <v>400</v>
      </c>
      <c r="C145" s="35" t="s">
        <v>91</v>
      </c>
      <c r="D145" s="30">
        <v>0</v>
      </c>
      <c r="E145" s="30">
        <v>0</v>
      </c>
      <c r="F145" s="30">
        <v>8079380</v>
      </c>
      <c r="G145" s="30">
        <v>1124120.04</v>
      </c>
      <c r="H145" s="20">
        <f>D145+F145</f>
        <v>8079380</v>
      </c>
      <c r="I145" s="20">
        <f>E145+G145</f>
        <v>1124120.04</v>
      </c>
      <c r="J145" s="24"/>
    </row>
    <row r="146" spans="1:10" s="15" customFormat="1" ht="21.75" customHeight="1">
      <c r="A146" s="13" t="s">
        <v>362</v>
      </c>
      <c r="B146" s="35" t="s">
        <v>126</v>
      </c>
      <c r="C146" s="35" t="s">
        <v>91</v>
      </c>
      <c r="D146" s="30">
        <v>0</v>
      </c>
      <c r="E146" s="30">
        <v>0</v>
      </c>
      <c r="F146" s="30">
        <v>3054000</v>
      </c>
      <c r="G146" s="30">
        <v>2148076.1</v>
      </c>
      <c r="H146" s="20">
        <f t="shared" si="5"/>
        <v>3054000</v>
      </c>
      <c r="I146" s="20">
        <f t="shared" si="6"/>
        <v>2148076.1</v>
      </c>
      <c r="J146" s="14"/>
    </row>
    <row r="147" spans="1:10" s="15" customFormat="1" ht="21.75" customHeight="1">
      <c r="A147" s="13" t="s">
        <v>403</v>
      </c>
      <c r="B147" s="35" t="s">
        <v>402</v>
      </c>
      <c r="C147" s="35" t="s">
        <v>91</v>
      </c>
      <c r="D147" s="30">
        <v>0</v>
      </c>
      <c r="E147" s="30">
        <v>0</v>
      </c>
      <c r="F147" s="30">
        <v>460000</v>
      </c>
      <c r="G147" s="30">
        <v>440708.63</v>
      </c>
      <c r="H147" s="20">
        <f>D147+F147</f>
        <v>460000</v>
      </c>
      <c r="I147" s="20">
        <f>E147+G147</f>
        <v>440708.63</v>
      </c>
      <c r="J147" s="14"/>
    </row>
    <row r="148" spans="1:10" s="15" customFormat="1" ht="27.75" customHeight="1">
      <c r="A148" s="13" t="s">
        <v>405</v>
      </c>
      <c r="B148" s="35" t="s">
        <v>404</v>
      </c>
      <c r="C148" s="35" t="s">
        <v>91</v>
      </c>
      <c r="D148" s="30">
        <v>0</v>
      </c>
      <c r="E148" s="30">
        <v>0</v>
      </c>
      <c r="F148" s="30">
        <v>950000</v>
      </c>
      <c r="G148" s="30">
        <v>918077.86</v>
      </c>
      <c r="H148" s="20">
        <f>D148+F148</f>
        <v>950000</v>
      </c>
      <c r="I148" s="20">
        <f>E148+G148</f>
        <v>918077.86</v>
      </c>
      <c r="J148" s="14"/>
    </row>
    <row r="149" spans="1:10" s="15" customFormat="1" ht="31.5">
      <c r="A149" s="13" t="s">
        <v>281</v>
      </c>
      <c r="B149" s="35" t="s">
        <v>280</v>
      </c>
      <c r="C149" s="35" t="s">
        <v>91</v>
      </c>
      <c r="D149" s="30">
        <v>0</v>
      </c>
      <c r="E149" s="30">
        <v>0</v>
      </c>
      <c r="F149" s="30">
        <v>770000</v>
      </c>
      <c r="G149" s="30">
        <v>257053.57</v>
      </c>
      <c r="H149" s="20">
        <f t="shared" si="5"/>
        <v>770000</v>
      </c>
      <c r="I149" s="20">
        <f t="shared" si="6"/>
        <v>257053.57</v>
      </c>
      <c r="J149" s="14"/>
    </row>
    <row r="150" spans="1:10" s="15" customFormat="1" ht="47.25">
      <c r="A150" s="13" t="s">
        <v>363</v>
      </c>
      <c r="B150" s="35" t="s">
        <v>272</v>
      </c>
      <c r="C150" s="35" t="s">
        <v>91</v>
      </c>
      <c r="D150" s="30">
        <v>0</v>
      </c>
      <c r="E150" s="30">
        <v>0</v>
      </c>
      <c r="F150" s="30">
        <v>0</v>
      </c>
      <c r="G150" s="30">
        <v>0</v>
      </c>
      <c r="H150" s="20">
        <f t="shared" si="5"/>
        <v>0</v>
      </c>
      <c r="I150" s="20">
        <f t="shared" si="6"/>
        <v>0</v>
      </c>
      <c r="J150" s="14"/>
    </row>
    <row r="151" spans="1:10" s="15" customFormat="1" ht="31.5">
      <c r="A151" s="13" t="s">
        <v>273</v>
      </c>
      <c r="B151" s="33" t="s">
        <v>271</v>
      </c>
      <c r="C151" s="33" t="s">
        <v>91</v>
      </c>
      <c r="D151" s="30">
        <v>1125000</v>
      </c>
      <c r="E151" s="30">
        <v>933709.0299999999</v>
      </c>
      <c r="F151" s="30">
        <v>8939202</v>
      </c>
      <c r="G151" s="30">
        <v>33458</v>
      </c>
      <c r="H151" s="20">
        <f t="shared" si="5"/>
        <v>10064202</v>
      </c>
      <c r="I151" s="20">
        <f t="shared" si="6"/>
        <v>967167.0299999999</v>
      </c>
      <c r="J151" s="14"/>
    </row>
    <row r="152" spans="1:10" s="15" customFormat="1" ht="31.5" hidden="1">
      <c r="A152" s="13" t="s">
        <v>127</v>
      </c>
      <c r="B152" s="33" t="s">
        <v>128</v>
      </c>
      <c r="C152" s="33" t="s">
        <v>91</v>
      </c>
      <c r="D152" s="30"/>
      <c r="E152" s="30"/>
      <c r="F152" s="30"/>
      <c r="G152" s="30"/>
      <c r="H152" s="20">
        <f t="shared" si="5"/>
        <v>0</v>
      </c>
      <c r="I152" s="20">
        <f t="shared" si="6"/>
        <v>0</v>
      </c>
      <c r="J152" s="14"/>
    </row>
    <row r="153" spans="1:10" s="15" customFormat="1" ht="15.75" hidden="1">
      <c r="A153" s="13" t="s">
        <v>339</v>
      </c>
      <c r="B153" s="33" t="s">
        <v>128</v>
      </c>
      <c r="C153" s="33" t="s">
        <v>338</v>
      </c>
      <c r="D153" s="30"/>
      <c r="E153" s="30"/>
      <c r="F153" s="30"/>
      <c r="G153" s="30"/>
      <c r="H153" s="20">
        <f t="shared" si="5"/>
        <v>0</v>
      </c>
      <c r="I153" s="20">
        <f t="shared" si="6"/>
        <v>0</v>
      </c>
      <c r="J153" s="14"/>
    </row>
    <row r="154" spans="1:10" s="15" customFormat="1" ht="15.75" hidden="1">
      <c r="A154" s="13" t="s">
        <v>342</v>
      </c>
      <c r="B154" s="33" t="s">
        <v>128</v>
      </c>
      <c r="C154" s="33" t="s">
        <v>341</v>
      </c>
      <c r="D154" s="30"/>
      <c r="E154" s="30"/>
      <c r="F154" s="30"/>
      <c r="G154" s="30"/>
      <c r="H154" s="20">
        <f t="shared" si="5"/>
        <v>0</v>
      </c>
      <c r="I154" s="20">
        <f t="shared" si="6"/>
        <v>0</v>
      </c>
      <c r="J154" s="14"/>
    </row>
    <row r="155" spans="1:10" s="15" customFormat="1" ht="15.75" hidden="1">
      <c r="A155" s="13" t="s">
        <v>346</v>
      </c>
      <c r="B155" s="33" t="s">
        <v>128</v>
      </c>
      <c r="C155" s="33" t="s">
        <v>345</v>
      </c>
      <c r="D155" s="30"/>
      <c r="E155" s="30"/>
      <c r="F155" s="30"/>
      <c r="G155" s="30"/>
      <c r="H155" s="20">
        <f t="shared" si="5"/>
        <v>0</v>
      </c>
      <c r="I155" s="20">
        <f t="shared" si="6"/>
        <v>0</v>
      </c>
      <c r="J155" s="14"/>
    </row>
    <row r="156" spans="1:10" s="15" customFormat="1" ht="31.5" hidden="1">
      <c r="A156" s="13" t="s">
        <v>365</v>
      </c>
      <c r="B156" s="33" t="s">
        <v>364</v>
      </c>
      <c r="C156" s="33" t="s">
        <v>91</v>
      </c>
      <c r="D156" s="30"/>
      <c r="E156" s="30"/>
      <c r="F156" s="30"/>
      <c r="G156" s="30"/>
      <c r="H156" s="20">
        <f t="shared" si="5"/>
        <v>0</v>
      </c>
      <c r="I156" s="20">
        <f t="shared" si="6"/>
        <v>0</v>
      </c>
      <c r="J156" s="14"/>
    </row>
    <row r="157" spans="1:10" s="15" customFormat="1" ht="15.75" hidden="1">
      <c r="A157" s="13" t="s">
        <v>339</v>
      </c>
      <c r="B157" s="33" t="s">
        <v>364</v>
      </c>
      <c r="C157" s="33" t="s">
        <v>338</v>
      </c>
      <c r="D157" s="30"/>
      <c r="E157" s="30"/>
      <c r="F157" s="30"/>
      <c r="G157" s="30"/>
      <c r="H157" s="20">
        <f t="shared" si="5"/>
        <v>0</v>
      </c>
      <c r="I157" s="20">
        <f t="shared" si="6"/>
        <v>0</v>
      </c>
      <c r="J157" s="14"/>
    </row>
    <row r="158" spans="1:10" s="15" customFormat="1" ht="15.75" hidden="1">
      <c r="A158" s="13" t="s">
        <v>342</v>
      </c>
      <c r="B158" s="33" t="s">
        <v>364</v>
      </c>
      <c r="C158" s="33" t="s">
        <v>341</v>
      </c>
      <c r="D158" s="30"/>
      <c r="E158" s="30"/>
      <c r="F158" s="30"/>
      <c r="G158" s="30"/>
      <c r="H158" s="20">
        <f t="shared" si="5"/>
        <v>0</v>
      </c>
      <c r="I158" s="20">
        <f t="shared" si="6"/>
        <v>0</v>
      </c>
      <c r="J158" s="14"/>
    </row>
    <row r="159" spans="1:10" s="15" customFormat="1" ht="15.75" hidden="1">
      <c r="A159" s="13" t="s">
        <v>346</v>
      </c>
      <c r="B159" s="33" t="s">
        <v>364</v>
      </c>
      <c r="C159" s="33" t="s">
        <v>345</v>
      </c>
      <c r="D159" s="30"/>
      <c r="E159" s="30"/>
      <c r="F159" s="30"/>
      <c r="G159" s="30"/>
      <c r="H159" s="20">
        <f t="shared" si="5"/>
        <v>0</v>
      </c>
      <c r="I159" s="20">
        <f t="shared" si="6"/>
        <v>0</v>
      </c>
      <c r="J159" s="14"/>
    </row>
    <row r="160" spans="1:10" s="25" customFormat="1" ht="31.5">
      <c r="A160" s="23" t="s">
        <v>127</v>
      </c>
      <c r="B160" s="31" t="s">
        <v>128</v>
      </c>
      <c r="C160" s="31" t="s">
        <v>91</v>
      </c>
      <c r="D160" s="20">
        <f>SUM(D161:D162)</f>
        <v>13744977</v>
      </c>
      <c r="E160" s="20">
        <f>SUM(E161:E162)</f>
        <v>7041916.03</v>
      </c>
      <c r="F160" s="20">
        <f>SUM(F161:F162)</f>
        <v>8269468</v>
      </c>
      <c r="G160" s="20">
        <f>SUM(G161:G162)</f>
        <v>4346183.8</v>
      </c>
      <c r="H160" s="20">
        <f t="shared" si="5"/>
        <v>22014445</v>
      </c>
      <c r="I160" s="20">
        <f t="shared" si="6"/>
        <v>11388099.83</v>
      </c>
      <c r="J160" s="24"/>
    </row>
    <row r="161" spans="1:10" s="15" customFormat="1" ht="53.25" customHeight="1">
      <c r="A161" s="13" t="s">
        <v>129</v>
      </c>
      <c r="B161" s="33" t="s">
        <v>130</v>
      </c>
      <c r="C161" s="33" t="s">
        <v>91</v>
      </c>
      <c r="D161" s="30">
        <v>13744977</v>
      </c>
      <c r="E161" s="30">
        <v>7041916.03</v>
      </c>
      <c r="F161" s="30">
        <v>7269468</v>
      </c>
      <c r="G161" s="30">
        <v>4346183.8</v>
      </c>
      <c r="H161" s="20">
        <f t="shared" si="5"/>
        <v>21014445</v>
      </c>
      <c r="I161" s="20">
        <f t="shared" si="6"/>
        <v>11388099.83</v>
      </c>
      <c r="J161" s="14"/>
    </row>
    <row r="162" spans="1:10" s="15" customFormat="1" ht="54.75" customHeight="1">
      <c r="A162" s="13" t="s">
        <v>393</v>
      </c>
      <c r="B162" s="33" t="s">
        <v>392</v>
      </c>
      <c r="C162" s="33" t="s">
        <v>91</v>
      </c>
      <c r="D162" s="30">
        <v>0</v>
      </c>
      <c r="E162" s="30">
        <v>0</v>
      </c>
      <c r="F162" s="30">
        <v>1000000</v>
      </c>
      <c r="G162" s="30">
        <v>0</v>
      </c>
      <c r="H162" s="20">
        <f>D162+F162</f>
        <v>1000000</v>
      </c>
      <c r="I162" s="20">
        <f>E162+G162</f>
        <v>0</v>
      </c>
      <c r="J162" s="14"/>
    </row>
    <row r="163" spans="1:10" s="25" customFormat="1" ht="31.5">
      <c r="A163" s="23" t="s">
        <v>131</v>
      </c>
      <c r="B163" s="31" t="s">
        <v>132</v>
      </c>
      <c r="C163" s="31" t="s">
        <v>91</v>
      </c>
      <c r="D163" s="20">
        <f aca="true" t="shared" si="7" ref="D163:I163">D168+D169+D167</f>
        <v>5465000</v>
      </c>
      <c r="E163" s="20">
        <f t="shared" si="7"/>
        <v>3822311.99</v>
      </c>
      <c r="F163" s="20">
        <f t="shared" si="7"/>
        <v>1500000</v>
      </c>
      <c r="G163" s="20">
        <f t="shared" si="7"/>
        <v>312100</v>
      </c>
      <c r="H163" s="20">
        <f t="shared" si="7"/>
        <v>6965000</v>
      </c>
      <c r="I163" s="20">
        <f t="shared" si="7"/>
        <v>4134411.99</v>
      </c>
      <c r="J163" s="24"/>
    </row>
    <row r="164" spans="1:10" s="15" customFormat="1" ht="15.75" hidden="1">
      <c r="A164" s="13" t="s">
        <v>135</v>
      </c>
      <c r="B164" s="33" t="s">
        <v>136</v>
      </c>
      <c r="C164" s="33" t="s">
        <v>91</v>
      </c>
      <c r="D164" s="30"/>
      <c r="E164" s="30"/>
      <c r="F164" s="30"/>
      <c r="G164" s="30"/>
      <c r="H164" s="20">
        <f t="shared" si="5"/>
        <v>0</v>
      </c>
      <c r="I164" s="20">
        <f t="shared" si="6"/>
        <v>0</v>
      </c>
      <c r="J164" s="14"/>
    </row>
    <row r="165" spans="1:10" s="15" customFormat="1" ht="15.75" hidden="1">
      <c r="A165" s="13" t="s">
        <v>339</v>
      </c>
      <c r="B165" s="33" t="s">
        <v>136</v>
      </c>
      <c r="C165" s="33" t="s">
        <v>338</v>
      </c>
      <c r="D165" s="30"/>
      <c r="E165" s="30"/>
      <c r="F165" s="30"/>
      <c r="G165" s="30"/>
      <c r="H165" s="20">
        <f t="shared" si="5"/>
        <v>0</v>
      </c>
      <c r="I165" s="20">
        <f t="shared" si="6"/>
        <v>0</v>
      </c>
      <c r="J165" s="14"/>
    </row>
    <row r="166" spans="1:10" s="15" customFormat="1" ht="15.75" hidden="1">
      <c r="A166" s="13" t="s">
        <v>351</v>
      </c>
      <c r="B166" s="33" t="s">
        <v>136</v>
      </c>
      <c r="C166" s="33" t="s">
        <v>350</v>
      </c>
      <c r="D166" s="30"/>
      <c r="E166" s="30"/>
      <c r="F166" s="30"/>
      <c r="G166" s="30"/>
      <c r="H166" s="20">
        <f t="shared" si="5"/>
        <v>0</v>
      </c>
      <c r="I166" s="20">
        <f t="shared" si="6"/>
        <v>0</v>
      </c>
      <c r="J166" s="14"/>
    </row>
    <row r="167" spans="1:10" s="25" customFormat="1" ht="40.5" customHeight="1">
      <c r="A167" s="23" t="s">
        <v>133</v>
      </c>
      <c r="B167" s="36" t="s">
        <v>134</v>
      </c>
      <c r="C167" s="36" t="s">
        <v>91</v>
      </c>
      <c r="D167" s="20">
        <v>0</v>
      </c>
      <c r="E167" s="20">
        <v>0</v>
      </c>
      <c r="F167" s="20">
        <v>1500000</v>
      </c>
      <c r="G167" s="20">
        <v>312100</v>
      </c>
      <c r="H167" s="20">
        <f>D167+F167</f>
        <v>1500000</v>
      </c>
      <c r="I167" s="20">
        <f>E167+G167</f>
        <v>312100</v>
      </c>
      <c r="J167" s="24"/>
    </row>
    <row r="168" spans="1:10" s="25" customFormat="1" ht="38.25" customHeight="1">
      <c r="A168" s="23" t="s">
        <v>413</v>
      </c>
      <c r="B168" s="31" t="s">
        <v>414</v>
      </c>
      <c r="C168" s="31" t="s">
        <v>91</v>
      </c>
      <c r="D168" s="20">
        <v>25000</v>
      </c>
      <c r="E168" s="20">
        <v>0</v>
      </c>
      <c r="F168" s="20">
        <v>0</v>
      </c>
      <c r="G168" s="20">
        <v>0</v>
      </c>
      <c r="H168" s="20">
        <f>D168+F168</f>
        <v>25000</v>
      </c>
      <c r="I168" s="20">
        <f>E168+G168</f>
        <v>0</v>
      </c>
      <c r="J168" s="24"/>
    </row>
    <row r="169" spans="1:10" s="25" customFormat="1" ht="22.5" customHeight="1">
      <c r="A169" s="23" t="s">
        <v>135</v>
      </c>
      <c r="B169" s="31" t="s">
        <v>136</v>
      </c>
      <c r="C169" s="31" t="s">
        <v>352</v>
      </c>
      <c r="D169" s="20">
        <f>D170</f>
        <v>5440000</v>
      </c>
      <c r="E169" s="20">
        <f>E170</f>
        <v>3822311.99</v>
      </c>
      <c r="F169" s="20">
        <f>F170</f>
        <v>0</v>
      </c>
      <c r="G169" s="20">
        <f>G170</f>
        <v>0</v>
      </c>
      <c r="H169" s="20">
        <f t="shared" si="5"/>
        <v>5440000</v>
      </c>
      <c r="I169" s="20">
        <f t="shared" si="6"/>
        <v>3822311.99</v>
      </c>
      <c r="J169" s="24"/>
    </row>
    <row r="170" spans="1:10" s="27" customFormat="1" ht="27" customHeight="1">
      <c r="A170" s="13" t="s">
        <v>137</v>
      </c>
      <c r="B170" s="33" t="s">
        <v>138</v>
      </c>
      <c r="C170" s="33" t="s">
        <v>91</v>
      </c>
      <c r="D170" s="30">
        <v>5440000</v>
      </c>
      <c r="E170" s="30">
        <v>3822311.99</v>
      </c>
      <c r="F170" s="30">
        <v>0</v>
      </c>
      <c r="G170" s="30">
        <v>0</v>
      </c>
      <c r="H170" s="20">
        <f t="shared" si="5"/>
        <v>5440000</v>
      </c>
      <c r="I170" s="20">
        <f t="shared" si="6"/>
        <v>3822311.99</v>
      </c>
      <c r="J170" s="26"/>
    </row>
    <row r="171" spans="1:10" s="25" customFormat="1" ht="27" customHeight="1">
      <c r="A171" s="23" t="s">
        <v>139</v>
      </c>
      <c r="B171" s="31" t="s">
        <v>140</v>
      </c>
      <c r="C171" s="31" t="s">
        <v>91</v>
      </c>
      <c r="D171" s="20">
        <f>D172+D174</f>
        <v>400000</v>
      </c>
      <c r="E171" s="20">
        <f>E172+E174</f>
        <v>108627.27</v>
      </c>
      <c r="F171" s="20">
        <f>F172+F174</f>
        <v>45020</v>
      </c>
      <c r="G171" s="20">
        <f>G172+G174</f>
        <v>0</v>
      </c>
      <c r="H171" s="20">
        <f t="shared" si="5"/>
        <v>445020</v>
      </c>
      <c r="I171" s="20">
        <f t="shared" si="6"/>
        <v>108627.27</v>
      </c>
      <c r="J171" s="24"/>
    </row>
    <row r="172" spans="1:10" s="25" customFormat="1" ht="33.75" customHeight="1">
      <c r="A172" s="23" t="s">
        <v>367</v>
      </c>
      <c r="B172" s="31" t="s">
        <v>366</v>
      </c>
      <c r="C172" s="31" t="s">
        <v>91</v>
      </c>
      <c r="D172" s="20">
        <f>D173</f>
        <v>0</v>
      </c>
      <c r="E172" s="20">
        <f>E173</f>
        <v>0</v>
      </c>
      <c r="F172" s="20">
        <f>F173</f>
        <v>0</v>
      </c>
      <c r="G172" s="20">
        <f>G173</f>
        <v>0</v>
      </c>
      <c r="H172" s="20">
        <f t="shared" si="5"/>
        <v>0</v>
      </c>
      <c r="I172" s="20">
        <f t="shared" si="6"/>
        <v>0</v>
      </c>
      <c r="J172" s="24"/>
    </row>
    <row r="173" spans="1:10" s="15" customFormat="1" ht="35.25" customHeight="1">
      <c r="A173" s="13" t="s">
        <v>274</v>
      </c>
      <c r="B173" s="33" t="s">
        <v>275</v>
      </c>
      <c r="C173" s="33" t="s">
        <v>91</v>
      </c>
      <c r="D173" s="30">
        <v>0</v>
      </c>
      <c r="E173" s="30">
        <v>0</v>
      </c>
      <c r="F173" s="30">
        <v>0</v>
      </c>
      <c r="G173" s="30">
        <v>0</v>
      </c>
      <c r="H173" s="20">
        <f t="shared" si="5"/>
        <v>0</v>
      </c>
      <c r="I173" s="20">
        <f t="shared" si="6"/>
        <v>0</v>
      </c>
      <c r="J173" s="14"/>
    </row>
    <row r="174" spans="1:10" s="25" customFormat="1" ht="31.5">
      <c r="A174" s="23" t="s">
        <v>141</v>
      </c>
      <c r="B174" s="31" t="s">
        <v>142</v>
      </c>
      <c r="C174" s="31" t="s">
        <v>91</v>
      </c>
      <c r="D174" s="20">
        <f>SUM(D175:D176)</f>
        <v>400000</v>
      </c>
      <c r="E174" s="20">
        <f>SUM(E175:E176)</f>
        <v>108627.27</v>
      </c>
      <c r="F174" s="20">
        <f>SUM(F175:F176)</f>
        <v>45020</v>
      </c>
      <c r="G174" s="20">
        <f>SUM(G175:G176)</f>
        <v>0</v>
      </c>
      <c r="H174" s="20">
        <f t="shared" si="5"/>
        <v>445020</v>
      </c>
      <c r="I174" s="20">
        <f t="shared" si="6"/>
        <v>108627.27</v>
      </c>
      <c r="J174" s="24"/>
    </row>
    <row r="175" spans="1:10" s="15" customFormat="1" ht="31.5">
      <c r="A175" s="13" t="s">
        <v>283</v>
      </c>
      <c r="B175" s="33" t="s">
        <v>282</v>
      </c>
      <c r="C175" s="33" t="s">
        <v>91</v>
      </c>
      <c r="D175" s="30">
        <v>400000</v>
      </c>
      <c r="E175" s="30">
        <v>108627.27</v>
      </c>
      <c r="F175" s="30">
        <v>0</v>
      </c>
      <c r="G175" s="30">
        <v>0</v>
      </c>
      <c r="H175" s="20">
        <f t="shared" si="5"/>
        <v>400000</v>
      </c>
      <c r="I175" s="20">
        <f t="shared" si="6"/>
        <v>108627.27</v>
      </c>
      <c r="J175" s="14"/>
    </row>
    <row r="176" spans="1:10" s="15" customFormat="1" ht="31.5">
      <c r="A176" s="13" t="s">
        <v>143</v>
      </c>
      <c r="B176" s="35" t="s">
        <v>144</v>
      </c>
      <c r="C176" s="35" t="s">
        <v>91</v>
      </c>
      <c r="D176" s="30">
        <v>0</v>
      </c>
      <c r="E176" s="30">
        <v>0</v>
      </c>
      <c r="F176" s="30">
        <v>45020</v>
      </c>
      <c r="G176" s="30">
        <v>0</v>
      </c>
      <c r="H176" s="20">
        <f t="shared" si="5"/>
        <v>45020</v>
      </c>
      <c r="I176" s="20">
        <f t="shared" si="6"/>
        <v>0</v>
      </c>
      <c r="J176" s="14"/>
    </row>
    <row r="177" spans="1:10" s="25" customFormat="1" ht="22.5" customHeight="1">
      <c r="A177" s="23" t="s">
        <v>145</v>
      </c>
      <c r="B177" s="31" t="s">
        <v>146</v>
      </c>
      <c r="C177" s="31" t="s">
        <v>91</v>
      </c>
      <c r="D177" s="20">
        <v>1200000</v>
      </c>
      <c r="E177" s="20">
        <v>0</v>
      </c>
      <c r="F177" s="20">
        <v>0</v>
      </c>
      <c r="G177" s="20">
        <v>0</v>
      </c>
      <c r="H177" s="20">
        <f t="shared" si="5"/>
        <v>1200000</v>
      </c>
      <c r="I177" s="20">
        <f t="shared" si="6"/>
        <v>0</v>
      </c>
      <c r="J177" s="24"/>
    </row>
    <row r="178" spans="1:10" s="25" customFormat="1" ht="31.5">
      <c r="A178" s="23" t="s">
        <v>147</v>
      </c>
      <c r="B178" s="31" t="s">
        <v>148</v>
      </c>
      <c r="C178" s="31" t="s">
        <v>91</v>
      </c>
      <c r="D178" s="20">
        <f>D107+D109+D111+D117+D119+D123+D127+D130+D140+D171+D177</f>
        <v>108958831</v>
      </c>
      <c r="E178" s="20">
        <f>E107+E109+E111+E117+E119+E123+E127+E130+E140+E171+E177</f>
        <v>60763157.26000001</v>
      </c>
      <c r="F178" s="20">
        <f>F107+F109+F111+F117+F119+F123+F127+F130+F140+F171+F177</f>
        <v>46622489.391162395</v>
      </c>
      <c r="G178" s="20">
        <f>G107+G109+G111+G117+G119+G123+G127+G130+G140+G171+G177</f>
        <v>17713038.3</v>
      </c>
      <c r="H178" s="20">
        <f>D178+F178</f>
        <v>155581320.3911624</v>
      </c>
      <c r="I178" s="20">
        <f aca="true" t="shared" si="8" ref="I178:I187">E178+G178</f>
        <v>78476195.56000002</v>
      </c>
      <c r="J178" s="24"/>
    </row>
    <row r="179" spans="1:10" s="15" customFormat="1" ht="20.25" customHeight="1">
      <c r="A179" s="13" t="s">
        <v>276</v>
      </c>
      <c r="B179" s="33" t="s">
        <v>277</v>
      </c>
      <c r="C179" s="33" t="s">
        <v>91</v>
      </c>
      <c r="D179" s="30">
        <v>46215800</v>
      </c>
      <c r="E179" s="30">
        <v>34661700</v>
      </c>
      <c r="F179" s="30">
        <v>0</v>
      </c>
      <c r="G179" s="30">
        <v>0</v>
      </c>
      <c r="H179" s="20">
        <f aca="true" t="shared" si="9" ref="H179:H187">D179+F179</f>
        <v>46215800</v>
      </c>
      <c r="I179" s="20">
        <f t="shared" si="8"/>
        <v>34661700</v>
      </c>
      <c r="J179" s="14"/>
    </row>
    <row r="180" spans="1:10" s="15" customFormat="1" ht="50.25" customHeight="1">
      <c r="A180" s="13" t="s">
        <v>369</v>
      </c>
      <c r="B180" s="33" t="s">
        <v>368</v>
      </c>
      <c r="C180" s="33" t="s">
        <v>91</v>
      </c>
      <c r="D180" s="30">
        <v>393728</v>
      </c>
      <c r="E180" s="30">
        <v>393728</v>
      </c>
      <c r="F180" s="30">
        <v>0</v>
      </c>
      <c r="G180" s="30">
        <v>0</v>
      </c>
      <c r="H180" s="20">
        <f t="shared" si="9"/>
        <v>393728</v>
      </c>
      <c r="I180" s="20">
        <f t="shared" si="8"/>
        <v>393728</v>
      </c>
      <c r="J180" s="14"/>
    </row>
    <row r="181" spans="1:10" s="25" customFormat="1" ht="36.75" customHeight="1">
      <c r="A181" s="23" t="s">
        <v>149</v>
      </c>
      <c r="B181" s="31" t="s">
        <v>150</v>
      </c>
      <c r="C181" s="31" t="s">
        <v>91</v>
      </c>
      <c r="D181" s="20">
        <f>D178+D179+D180</f>
        <v>155568359</v>
      </c>
      <c r="E181" s="20">
        <f>E178+E179+E180</f>
        <v>95818585.26000002</v>
      </c>
      <c r="F181" s="20">
        <f>F178+F179+F180</f>
        <v>46622489.391162395</v>
      </c>
      <c r="G181" s="20">
        <f>G178+G179+G180</f>
        <v>17713038.3</v>
      </c>
      <c r="H181" s="20">
        <f t="shared" si="9"/>
        <v>202190848.3911624</v>
      </c>
      <c r="I181" s="20">
        <f t="shared" si="8"/>
        <v>113531623.56000002</v>
      </c>
      <c r="J181" s="24"/>
    </row>
    <row r="182" spans="1:10" s="15" customFormat="1" ht="72.75" customHeight="1">
      <c r="A182" s="13" t="s">
        <v>151</v>
      </c>
      <c r="B182" s="33" t="s">
        <v>152</v>
      </c>
      <c r="C182" s="33" t="s">
        <v>91</v>
      </c>
      <c r="D182" s="30">
        <f>D183</f>
        <v>1344800</v>
      </c>
      <c r="E182" s="30">
        <f>E183</f>
        <v>1344800</v>
      </c>
      <c r="F182" s="30">
        <f>F183</f>
        <v>0</v>
      </c>
      <c r="G182" s="30">
        <f>G183</f>
        <v>0</v>
      </c>
      <c r="H182" s="20">
        <f t="shared" si="9"/>
        <v>1344800</v>
      </c>
      <c r="I182" s="20">
        <f t="shared" si="8"/>
        <v>1344800</v>
      </c>
      <c r="J182" s="14"/>
    </row>
    <row r="183" spans="1:10" s="15" customFormat="1" ht="53.25" customHeight="1">
      <c r="A183" s="13" t="s">
        <v>83</v>
      </c>
      <c r="B183" s="33" t="s">
        <v>153</v>
      </c>
      <c r="C183" s="33" t="s">
        <v>91</v>
      </c>
      <c r="D183" s="30">
        <v>1344800</v>
      </c>
      <c r="E183" s="30">
        <v>1344800</v>
      </c>
      <c r="F183" s="30">
        <v>0</v>
      </c>
      <c r="G183" s="30">
        <v>0</v>
      </c>
      <c r="H183" s="20">
        <f t="shared" si="9"/>
        <v>1344800</v>
      </c>
      <c r="I183" s="20">
        <f t="shared" si="8"/>
        <v>1344800</v>
      </c>
      <c r="J183" s="14"/>
    </row>
    <row r="184" spans="1:10" s="15" customFormat="1" ht="58.5" customHeight="1">
      <c r="A184" s="13" t="s">
        <v>370</v>
      </c>
      <c r="B184" s="33" t="s">
        <v>154</v>
      </c>
      <c r="C184" s="33" t="s">
        <v>91</v>
      </c>
      <c r="D184" s="30">
        <f>D185+D186</f>
        <v>3146365</v>
      </c>
      <c r="E184" s="30">
        <f>E185+E186</f>
        <v>1887227.6</v>
      </c>
      <c r="F184" s="30">
        <f>F185+F186</f>
        <v>0</v>
      </c>
      <c r="G184" s="30">
        <f>G185+G186</f>
        <v>0</v>
      </c>
      <c r="H184" s="20">
        <f t="shared" si="9"/>
        <v>3146365</v>
      </c>
      <c r="I184" s="20">
        <f t="shared" si="8"/>
        <v>1887227.6</v>
      </c>
      <c r="J184" s="14"/>
    </row>
    <row r="185" spans="1:10" s="15" customFormat="1" ht="87" customHeight="1">
      <c r="A185" s="13" t="s">
        <v>84</v>
      </c>
      <c r="B185" s="33" t="s">
        <v>286</v>
      </c>
      <c r="C185" s="33" t="s">
        <v>91</v>
      </c>
      <c r="D185" s="30">
        <v>0</v>
      </c>
      <c r="E185" s="30">
        <v>0</v>
      </c>
      <c r="F185" s="30">
        <v>0</v>
      </c>
      <c r="G185" s="30">
        <v>0</v>
      </c>
      <c r="H185" s="20">
        <f t="shared" si="9"/>
        <v>0</v>
      </c>
      <c r="I185" s="20">
        <f t="shared" si="8"/>
        <v>0</v>
      </c>
      <c r="J185" s="14"/>
    </row>
    <row r="186" spans="1:10" s="15" customFormat="1" ht="21" customHeight="1">
      <c r="A186" s="13" t="s">
        <v>85</v>
      </c>
      <c r="B186" s="33" t="s">
        <v>155</v>
      </c>
      <c r="C186" s="33" t="s">
        <v>91</v>
      </c>
      <c r="D186" s="30">
        <v>3146365</v>
      </c>
      <c r="E186" s="30">
        <v>1887227.6</v>
      </c>
      <c r="F186" s="30">
        <v>0</v>
      </c>
      <c r="G186" s="30">
        <v>0</v>
      </c>
      <c r="H186" s="20">
        <f t="shared" si="9"/>
        <v>3146365</v>
      </c>
      <c r="I186" s="20">
        <f t="shared" si="8"/>
        <v>1887227.6</v>
      </c>
      <c r="J186" s="14"/>
    </row>
    <row r="187" spans="1:10" s="25" customFormat="1" ht="27" customHeight="1">
      <c r="A187" s="23" t="s">
        <v>87</v>
      </c>
      <c r="B187" s="31" t="s">
        <v>156</v>
      </c>
      <c r="C187" s="31" t="s">
        <v>91</v>
      </c>
      <c r="D187" s="32">
        <f>D181+D182+D184</f>
        <v>160059524</v>
      </c>
      <c r="E187" s="32">
        <f>E181+E182+E184</f>
        <v>99050612.86000001</v>
      </c>
      <c r="F187" s="32">
        <f>F181+F182+F184</f>
        <v>46622489.391162395</v>
      </c>
      <c r="G187" s="32">
        <f>G181+G182+G184</f>
        <v>17713038.3</v>
      </c>
      <c r="H187" s="20">
        <f t="shared" si="9"/>
        <v>206682013.3911624</v>
      </c>
      <c r="I187" s="20">
        <f t="shared" si="8"/>
        <v>116763651.16000001</v>
      </c>
      <c r="J187" s="24"/>
    </row>
    <row r="188" spans="1:10" ht="24" customHeight="1">
      <c r="A188" s="9" t="s">
        <v>5</v>
      </c>
      <c r="B188" s="8"/>
      <c r="C188" s="8"/>
      <c r="D188" s="39"/>
      <c r="E188" s="39"/>
      <c r="F188" s="10"/>
      <c r="G188" s="10"/>
      <c r="H188" s="39"/>
      <c r="I188" s="39"/>
      <c r="J188" s="90"/>
    </row>
    <row r="189" spans="1:9" s="37" customFormat="1" ht="21.75" customHeight="1">
      <c r="A189" s="44" t="s">
        <v>139</v>
      </c>
      <c r="B189" s="31" t="s">
        <v>140</v>
      </c>
      <c r="C189" s="45" t="s">
        <v>91</v>
      </c>
      <c r="D189" s="46">
        <f>D190</f>
        <v>600000</v>
      </c>
      <c r="E189" s="46">
        <f aca="true" t="shared" si="10" ref="E189:G190">E190</f>
        <v>440000</v>
      </c>
      <c r="F189" s="20">
        <f t="shared" si="10"/>
        <v>0</v>
      </c>
      <c r="G189" s="20">
        <f t="shared" si="10"/>
        <v>0</v>
      </c>
      <c r="H189" s="20">
        <f aca="true" t="shared" si="11" ref="H189:I194">D189+F189</f>
        <v>600000</v>
      </c>
      <c r="I189" s="20">
        <f t="shared" si="11"/>
        <v>440000</v>
      </c>
    </row>
    <row r="190" spans="1:9" s="38" customFormat="1" ht="21.75" customHeight="1">
      <c r="A190" s="44" t="s">
        <v>157</v>
      </c>
      <c r="B190" s="31" t="s">
        <v>158</v>
      </c>
      <c r="C190" s="45" t="s">
        <v>91</v>
      </c>
      <c r="D190" s="46">
        <f>D191</f>
        <v>600000</v>
      </c>
      <c r="E190" s="46">
        <f t="shared" si="10"/>
        <v>440000</v>
      </c>
      <c r="F190" s="30">
        <f t="shared" si="10"/>
        <v>0</v>
      </c>
      <c r="G190" s="30">
        <f t="shared" si="10"/>
        <v>0</v>
      </c>
      <c r="H190" s="20">
        <f t="shared" si="11"/>
        <v>600000</v>
      </c>
      <c r="I190" s="20">
        <f t="shared" si="11"/>
        <v>440000</v>
      </c>
    </row>
    <row r="191" spans="1:9" s="15" customFormat="1" ht="33" customHeight="1">
      <c r="A191" s="47" t="s">
        <v>160</v>
      </c>
      <c r="B191" s="33" t="s">
        <v>161</v>
      </c>
      <c r="C191" s="48" t="s">
        <v>91</v>
      </c>
      <c r="D191" s="49">
        <f>D192+D193</f>
        <v>600000</v>
      </c>
      <c r="E191" s="49">
        <f>E192+E193</f>
        <v>440000</v>
      </c>
      <c r="F191" s="20">
        <f>F192+F193</f>
        <v>0</v>
      </c>
      <c r="G191" s="20">
        <f>G192+G193</f>
        <v>0</v>
      </c>
      <c r="H191" s="20">
        <f t="shared" si="11"/>
        <v>600000</v>
      </c>
      <c r="I191" s="20">
        <f t="shared" si="11"/>
        <v>440000</v>
      </c>
    </row>
    <row r="192" spans="1:9" s="15" customFormat="1" ht="21.75" customHeight="1">
      <c r="A192" s="47" t="s">
        <v>159</v>
      </c>
      <c r="B192" s="33" t="s">
        <v>162</v>
      </c>
      <c r="C192" s="48" t="s">
        <v>91</v>
      </c>
      <c r="D192" s="34">
        <v>600000</v>
      </c>
      <c r="E192" s="34">
        <v>440000</v>
      </c>
      <c r="F192" s="30">
        <v>16332</v>
      </c>
      <c r="G192" s="30">
        <v>0</v>
      </c>
      <c r="H192" s="20">
        <f t="shared" si="11"/>
        <v>616332</v>
      </c>
      <c r="I192" s="20">
        <f t="shared" si="11"/>
        <v>440000</v>
      </c>
    </row>
    <row r="193" spans="1:9" s="15" customFormat="1" ht="21.75" customHeight="1">
      <c r="A193" s="47" t="s">
        <v>389</v>
      </c>
      <c r="B193" s="33" t="s">
        <v>390</v>
      </c>
      <c r="C193" s="48" t="s">
        <v>91</v>
      </c>
      <c r="D193" s="101">
        <v>0</v>
      </c>
      <c r="E193" s="101">
        <v>0</v>
      </c>
      <c r="F193" s="30">
        <v>-16332</v>
      </c>
      <c r="G193" s="30">
        <v>0</v>
      </c>
      <c r="H193" s="20">
        <f>D193+F193</f>
        <v>-16332</v>
      </c>
      <c r="I193" s="20">
        <f>E193+G193</f>
        <v>0</v>
      </c>
    </row>
    <row r="194" spans="1:9" s="17" customFormat="1" ht="21.75" customHeight="1">
      <c r="A194" s="44" t="s">
        <v>87</v>
      </c>
      <c r="B194" s="31" t="s">
        <v>148</v>
      </c>
      <c r="C194" s="45" t="s">
        <v>91</v>
      </c>
      <c r="D194" s="46">
        <f>D189</f>
        <v>600000</v>
      </c>
      <c r="E194" s="46">
        <f>E189</f>
        <v>440000</v>
      </c>
      <c r="F194" s="46">
        <f>F189</f>
        <v>0</v>
      </c>
      <c r="G194" s="46">
        <f>G189</f>
        <v>0</v>
      </c>
      <c r="H194" s="20">
        <f t="shared" si="11"/>
        <v>600000</v>
      </c>
      <c r="I194" s="20">
        <f t="shared" si="11"/>
        <v>440000</v>
      </c>
    </row>
    <row r="195" spans="1:10" s="80" customFormat="1" ht="18.75" customHeight="1">
      <c r="A195" s="9" t="s">
        <v>6</v>
      </c>
      <c r="B195" s="8"/>
      <c r="C195" s="8"/>
      <c r="D195" s="91"/>
      <c r="E195" s="91"/>
      <c r="F195" s="91"/>
      <c r="G195" s="91"/>
      <c r="H195" s="91"/>
      <c r="I195" s="91"/>
      <c r="J195" s="92"/>
    </row>
    <row r="196" spans="1:10" s="75" customFormat="1" ht="18.75" customHeight="1">
      <c r="A196" s="93" t="s">
        <v>163</v>
      </c>
      <c r="B196" s="93"/>
      <c r="C196" s="94" t="s">
        <v>164</v>
      </c>
      <c r="D196" s="30">
        <v>2141161</v>
      </c>
      <c r="E196" s="30">
        <v>6574071.13</v>
      </c>
      <c r="F196" s="30">
        <v>-41409007</v>
      </c>
      <c r="G196" s="30">
        <f>G197</f>
        <v>-14527872.86</v>
      </c>
      <c r="H196" s="20">
        <f aca="true" t="shared" si="12" ref="H196:H238">D196+F196</f>
        <v>-39267846</v>
      </c>
      <c r="I196" s="20">
        <f aca="true" t="shared" si="13" ref="I196:I238">E196+G196</f>
        <v>-7953801.7299999995</v>
      </c>
      <c r="J196" s="95"/>
    </row>
    <row r="197" spans="1:14" s="76" customFormat="1" ht="18.75" customHeight="1">
      <c r="A197" s="93" t="s">
        <v>165</v>
      </c>
      <c r="B197" s="93"/>
      <c r="C197" s="94" t="s">
        <v>166</v>
      </c>
      <c r="D197" s="30">
        <v>0</v>
      </c>
      <c r="E197" s="30">
        <v>9051638.73</v>
      </c>
      <c r="F197" s="30">
        <v>0</v>
      </c>
      <c r="G197" s="30">
        <v>-14527872.86</v>
      </c>
      <c r="H197" s="20">
        <f t="shared" si="12"/>
        <v>0</v>
      </c>
      <c r="I197" s="20">
        <f t="shared" si="13"/>
        <v>-5476234.129999999</v>
      </c>
      <c r="J197" s="95"/>
      <c r="K197" s="75"/>
      <c r="L197" s="75"/>
      <c r="M197" s="75"/>
      <c r="N197" s="75"/>
    </row>
    <row r="198" spans="1:14" s="76" customFormat="1" ht="18.75" customHeight="1">
      <c r="A198" s="93" t="s">
        <v>420</v>
      </c>
      <c r="B198" s="93"/>
      <c r="C198" s="94"/>
      <c r="D198" s="30">
        <v>0</v>
      </c>
      <c r="E198" s="30">
        <v>0</v>
      </c>
      <c r="F198" s="30">
        <v>0</v>
      </c>
      <c r="G198" s="30">
        <v>0</v>
      </c>
      <c r="H198" s="20">
        <v>0</v>
      </c>
      <c r="I198" s="20">
        <v>0</v>
      </c>
      <c r="J198" s="95"/>
      <c r="K198" s="75"/>
      <c r="L198" s="75"/>
      <c r="M198" s="75"/>
      <c r="N198" s="75"/>
    </row>
    <row r="199" spans="1:14" s="78" customFormat="1" ht="18.75" customHeight="1">
      <c r="A199" s="93" t="s">
        <v>167</v>
      </c>
      <c r="B199" s="93"/>
      <c r="C199" s="94" t="s">
        <v>168</v>
      </c>
      <c r="D199" s="30">
        <f>D201+D209+D213</f>
        <v>0</v>
      </c>
      <c r="E199" s="30">
        <f>E201+E209+E213</f>
        <v>-6574071.129999997</v>
      </c>
      <c r="F199" s="30">
        <v>0</v>
      </c>
      <c r="G199" s="30">
        <f>G200</f>
        <v>14527872.86</v>
      </c>
      <c r="H199" s="20">
        <f t="shared" si="12"/>
        <v>0</v>
      </c>
      <c r="I199" s="20">
        <f t="shared" si="13"/>
        <v>7953801.730000002</v>
      </c>
      <c r="J199" s="95"/>
      <c r="K199" s="75"/>
      <c r="L199" s="75"/>
      <c r="M199" s="75"/>
      <c r="N199" s="75"/>
    </row>
    <row r="200" spans="1:14" s="78" customFormat="1" ht="18.75" customHeight="1">
      <c r="A200" s="93" t="s">
        <v>169</v>
      </c>
      <c r="B200" s="93"/>
      <c r="C200" s="94" t="s">
        <v>170</v>
      </c>
      <c r="D200" s="30">
        <v>0</v>
      </c>
      <c r="E200" s="30">
        <f>E199+E217</f>
        <v>-9051638.729999997</v>
      </c>
      <c r="F200" s="30">
        <v>0</v>
      </c>
      <c r="G200" s="30">
        <f>G213+G201</f>
        <v>14527872.86</v>
      </c>
      <c r="H200" s="20">
        <f t="shared" si="12"/>
        <v>0</v>
      </c>
      <c r="I200" s="20">
        <f t="shared" si="13"/>
        <v>5476234.130000003</v>
      </c>
      <c r="J200" s="95"/>
      <c r="K200" s="75"/>
      <c r="L200" s="75"/>
      <c r="M200" s="75"/>
      <c r="N200" s="75"/>
    </row>
    <row r="201" spans="1:14" s="78" customFormat="1" ht="33.75" customHeight="1">
      <c r="A201" s="93" t="s">
        <v>171</v>
      </c>
      <c r="B201" s="93"/>
      <c r="C201" s="94" t="s">
        <v>172</v>
      </c>
      <c r="D201" s="30">
        <f>D204</f>
        <v>0</v>
      </c>
      <c r="E201" s="30">
        <f>E202</f>
        <v>-1557.27</v>
      </c>
      <c r="F201" s="30">
        <f>F204</f>
        <v>0</v>
      </c>
      <c r="G201" s="30">
        <f>G202</f>
        <v>-168947.04999999993</v>
      </c>
      <c r="H201" s="20">
        <f t="shared" si="12"/>
        <v>0</v>
      </c>
      <c r="I201" s="20">
        <f t="shared" si="13"/>
        <v>-170504.31999999992</v>
      </c>
      <c r="J201" s="95"/>
      <c r="K201" s="75"/>
      <c r="L201" s="75"/>
      <c r="M201" s="75"/>
      <c r="N201" s="75"/>
    </row>
    <row r="202" spans="1:14" s="78" customFormat="1" ht="33.75" customHeight="1">
      <c r="A202" s="93" t="s">
        <v>173</v>
      </c>
      <c r="B202" s="93"/>
      <c r="C202" s="94" t="s">
        <v>174</v>
      </c>
      <c r="D202" s="30">
        <v>0</v>
      </c>
      <c r="E202" s="30">
        <v>-1557.27</v>
      </c>
      <c r="F202" s="30">
        <v>0</v>
      </c>
      <c r="G202" s="30">
        <f>G203-G204</f>
        <v>-168947.04999999993</v>
      </c>
      <c r="H202" s="20">
        <f t="shared" si="12"/>
        <v>0</v>
      </c>
      <c r="I202" s="20">
        <f t="shared" si="13"/>
        <v>-170504.31999999992</v>
      </c>
      <c r="J202" s="95"/>
      <c r="K202" s="75"/>
      <c r="L202" s="75"/>
      <c r="M202" s="75"/>
      <c r="N202" s="75"/>
    </row>
    <row r="203" spans="1:14" s="78" customFormat="1" ht="18.75" customHeight="1">
      <c r="A203" s="93" t="s">
        <v>175</v>
      </c>
      <c r="B203" s="93"/>
      <c r="C203" s="94" t="s">
        <v>419</v>
      </c>
      <c r="D203" s="30">
        <v>0</v>
      </c>
      <c r="E203" s="30">
        <v>0</v>
      </c>
      <c r="F203" s="30">
        <v>0</v>
      </c>
      <c r="G203" s="30">
        <v>451138.89</v>
      </c>
      <c r="H203" s="20">
        <f>D203+F203</f>
        <v>0</v>
      </c>
      <c r="I203" s="20">
        <f>E203+G203</f>
        <v>451138.89</v>
      </c>
      <c r="J203" s="95"/>
      <c r="K203" s="75"/>
      <c r="L203" s="75"/>
      <c r="M203" s="75"/>
      <c r="N203" s="75"/>
    </row>
    <row r="204" spans="1:14" s="78" customFormat="1" ht="18.75" customHeight="1">
      <c r="A204" s="93" t="s">
        <v>176</v>
      </c>
      <c r="B204" s="93"/>
      <c r="C204" s="94" t="s">
        <v>177</v>
      </c>
      <c r="D204" s="30">
        <v>0</v>
      </c>
      <c r="E204" s="30">
        <v>1557.27</v>
      </c>
      <c r="F204" s="30">
        <v>0</v>
      </c>
      <c r="G204" s="30">
        <v>620085.94</v>
      </c>
      <c r="H204" s="20">
        <f t="shared" si="12"/>
        <v>0</v>
      </c>
      <c r="I204" s="20">
        <f t="shared" si="13"/>
        <v>621643.21</v>
      </c>
      <c r="J204" s="95"/>
      <c r="K204" s="75"/>
      <c r="L204" s="75"/>
      <c r="M204" s="75"/>
      <c r="N204" s="75"/>
    </row>
    <row r="205" spans="1:14" s="78" customFormat="1" ht="18.75" customHeight="1">
      <c r="A205" s="93" t="s">
        <v>178</v>
      </c>
      <c r="B205" s="93"/>
      <c r="C205" s="94" t="s">
        <v>179</v>
      </c>
      <c r="D205" s="30">
        <v>0</v>
      </c>
      <c r="E205" s="30">
        <v>0</v>
      </c>
      <c r="F205" s="30">
        <v>0</v>
      </c>
      <c r="G205" s="30">
        <v>0</v>
      </c>
      <c r="H205" s="20">
        <f t="shared" si="12"/>
        <v>0</v>
      </c>
      <c r="I205" s="20">
        <f t="shared" si="13"/>
        <v>0</v>
      </c>
      <c r="J205" s="95"/>
      <c r="K205" s="75"/>
      <c r="L205" s="75"/>
      <c r="M205" s="75"/>
      <c r="N205" s="75"/>
    </row>
    <row r="206" spans="1:14" s="78" customFormat="1" ht="18.75" customHeight="1">
      <c r="A206" s="93" t="s">
        <v>180</v>
      </c>
      <c r="B206" s="93"/>
      <c r="C206" s="94" t="s">
        <v>181</v>
      </c>
      <c r="D206" s="30">
        <v>0</v>
      </c>
      <c r="E206" s="30">
        <v>0</v>
      </c>
      <c r="F206" s="30">
        <v>0</v>
      </c>
      <c r="G206" s="30">
        <v>0</v>
      </c>
      <c r="H206" s="20">
        <f t="shared" si="12"/>
        <v>0</v>
      </c>
      <c r="I206" s="20">
        <f t="shared" si="13"/>
        <v>0</v>
      </c>
      <c r="J206" s="95"/>
      <c r="K206" s="75"/>
      <c r="L206" s="75"/>
      <c r="M206" s="75"/>
      <c r="N206" s="75"/>
    </row>
    <row r="207" spans="1:14" s="78" customFormat="1" ht="18.75" customHeight="1">
      <c r="A207" s="93" t="s">
        <v>178</v>
      </c>
      <c r="B207" s="93"/>
      <c r="C207" s="94" t="s">
        <v>182</v>
      </c>
      <c r="D207" s="30">
        <v>0</v>
      </c>
      <c r="E207" s="30">
        <v>0</v>
      </c>
      <c r="F207" s="30">
        <v>0</v>
      </c>
      <c r="G207" s="30">
        <v>0</v>
      </c>
      <c r="H207" s="20">
        <f t="shared" si="12"/>
        <v>0</v>
      </c>
      <c r="I207" s="20">
        <f t="shared" si="13"/>
        <v>0</v>
      </c>
      <c r="J207" s="95"/>
      <c r="K207" s="75"/>
      <c r="L207" s="75"/>
      <c r="M207" s="75"/>
      <c r="N207" s="75"/>
    </row>
    <row r="208" spans="1:14" s="78" customFormat="1" ht="18.75" customHeight="1">
      <c r="A208" s="93" t="s">
        <v>180</v>
      </c>
      <c r="B208" s="93"/>
      <c r="C208" s="94" t="s">
        <v>183</v>
      </c>
      <c r="D208" s="30">
        <v>0</v>
      </c>
      <c r="E208" s="30">
        <v>0</v>
      </c>
      <c r="F208" s="30">
        <v>0</v>
      </c>
      <c r="G208" s="30">
        <v>0</v>
      </c>
      <c r="H208" s="20">
        <f t="shared" si="12"/>
        <v>0</v>
      </c>
      <c r="I208" s="20">
        <f t="shared" si="13"/>
        <v>0</v>
      </c>
      <c r="J208" s="95"/>
      <c r="K208" s="75"/>
      <c r="L208" s="75"/>
      <c r="M208" s="75"/>
      <c r="N208" s="75"/>
    </row>
    <row r="209" spans="1:14" s="78" customFormat="1" ht="47.25">
      <c r="A209" s="93" t="s">
        <v>371</v>
      </c>
      <c r="B209" s="93"/>
      <c r="C209" s="94" t="s">
        <v>184</v>
      </c>
      <c r="D209" s="30">
        <v>0</v>
      </c>
      <c r="E209" s="30">
        <v>0</v>
      </c>
      <c r="F209" s="30">
        <v>0</v>
      </c>
      <c r="G209" s="30">
        <v>0</v>
      </c>
      <c r="H209" s="20">
        <f t="shared" si="12"/>
        <v>0</v>
      </c>
      <c r="I209" s="20">
        <f t="shared" si="13"/>
        <v>0</v>
      </c>
      <c r="J209" s="95"/>
      <c r="K209" s="75"/>
      <c r="L209" s="75"/>
      <c r="M209" s="75"/>
      <c r="N209" s="75"/>
    </row>
    <row r="210" spans="1:14" s="78" customFormat="1" ht="18.75" customHeight="1">
      <c r="A210" s="93" t="s">
        <v>185</v>
      </c>
      <c r="B210" s="93"/>
      <c r="C210" s="94" t="s">
        <v>186</v>
      </c>
      <c r="D210" s="30">
        <v>0</v>
      </c>
      <c r="E210" s="30">
        <v>0</v>
      </c>
      <c r="F210" s="30">
        <v>0</v>
      </c>
      <c r="G210" s="30">
        <v>0</v>
      </c>
      <c r="H210" s="20">
        <f t="shared" si="12"/>
        <v>0</v>
      </c>
      <c r="I210" s="20">
        <f t="shared" si="13"/>
        <v>0</v>
      </c>
      <c r="J210" s="95"/>
      <c r="K210" s="75"/>
      <c r="L210" s="75"/>
      <c r="M210" s="75"/>
      <c r="N210" s="75"/>
    </row>
    <row r="211" spans="1:14" s="79" customFormat="1" ht="31.5">
      <c r="A211" s="93" t="s">
        <v>187</v>
      </c>
      <c r="B211" s="93"/>
      <c r="C211" s="94" t="s">
        <v>188</v>
      </c>
      <c r="D211" s="30">
        <v>0</v>
      </c>
      <c r="E211" s="30">
        <v>0</v>
      </c>
      <c r="F211" s="30">
        <v>0</v>
      </c>
      <c r="G211" s="30">
        <v>0</v>
      </c>
      <c r="H211" s="20">
        <f t="shared" si="12"/>
        <v>0</v>
      </c>
      <c r="I211" s="20">
        <f t="shared" si="13"/>
        <v>0</v>
      </c>
      <c r="J211" s="95"/>
      <c r="K211" s="75"/>
      <c r="L211" s="75"/>
      <c r="M211" s="75"/>
      <c r="N211" s="75"/>
    </row>
    <row r="212" spans="1:14" s="79" customFormat="1" ht="18.75" customHeight="1">
      <c r="A212" s="93" t="s">
        <v>189</v>
      </c>
      <c r="B212" s="93"/>
      <c r="C212" s="94" t="s">
        <v>190</v>
      </c>
      <c r="D212" s="30">
        <v>0</v>
      </c>
      <c r="E212" s="30">
        <v>0</v>
      </c>
      <c r="F212" s="30">
        <v>0</v>
      </c>
      <c r="G212" s="30">
        <v>0</v>
      </c>
      <c r="H212" s="20">
        <f t="shared" si="12"/>
        <v>0</v>
      </c>
      <c r="I212" s="20">
        <f t="shared" si="13"/>
        <v>0</v>
      </c>
      <c r="J212" s="95"/>
      <c r="K212" s="75"/>
      <c r="L212" s="75"/>
      <c r="M212" s="75"/>
      <c r="N212" s="75"/>
    </row>
    <row r="213" spans="1:14" s="79" customFormat="1" ht="32.25" customHeight="1">
      <c r="A213" s="93" t="s">
        <v>191</v>
      </c>
      <c r="B213" s="93"/>
      <c r="C213" s="94" t="s">
        <v>192</v>
      </c>
      <c r="D213" s="30">
        <v>0</v>
      </c>
      <c r="E213" s="30">
        <f>E215-E216+E219</f>
        <v>-6572513.859999998</v>
      </c>
      <c r="F213" s="30">
        <v>0</v>
      </c>
      <c r="G213" s="30">
        <f>G215-G216+G219</f>
        <v>14696819.91</v>
      </c>
      <c r="H213" s="20">
        <f t="shared" si="12"/>
        <v>0</v>
      </c>
      <c r="I213" s="20">
        <f t="shared" si="13"/>
        <v>8124306.050000003</v>
      </c>
      <c r="J213" s="95"/>
      <c r="K213" s="75"/>
      <c r="L213" s="75"/>
      <c r="M213" s="75"/>
      <c r="N213" s="75"/>
    </row>
    <row r="214" spans="1:14" s="79" customFormat="1" ht="32.25" customHeight="1">
      <c r="A214" s="93" t="s">
        <v>193</v>
      </c>
      <c r="B214" s="93"/>
      <c r="C214" s="94" t="s">
        <v>194</v>
      </c>
      <c r="D214" s="30">
        <v>0</v>
      </c>
      <c r="E214" s="30">
        <f>E213+E217</f>
        <v>-9050081.459999997</v>
      </c>
      <c r="F214" s="30">
        <v>0</v>
      </c>
      <c r="G214" s="30">
        <f>G213+G217</f>
        <v>14696819.91</v>
      </c>
      <c r="H214" s="20">
        <f t="shared" si="12"/>
        <v>0</v>
      </c>
      <c r="I214" s="20">
        <f t="shared" si="13"/>
        <v>5646738.450000003</v>
      </c>
      <c r="J214" s="95"/>
      <c r="K214" s="75"/>
      <c r="L214" s="75"/>
      <c r="M214" s="75"/>
      <c r="N214" s="75"/>
    </row>
    <row r="215" spans="1:14" s="79" customFormat="1" ht="18.75" customHeight="1">
      <c r="A215" s="93" t="s">
        <v>175</v>
      </c>
      <c r="B215" s="93"/>
      <c r="C215" s="94" t="s">
        <v>195</v>
      </c>
      <c r="D215" s="30">
        <v>0</v>
      </c>
      <c r="E215" s="108">
        <v>40626063.59</v>
      </c>
      <c r="F215" s="108">
        <v>0</v>
      </c>
      <c r="G215" s="126">
        <v>2313186.02</v>
      </c>
      <c r="H215" s="20">
        <f t="shared" si="12"/>
        <v>0</v>
      </c>
      <c r="I215" s="20">
        <f t="shared" si="13"/>
        <v>42939249.61000001</v>
      </c>
      <c r="J215" s="95"/>
      <c r="K215" s="75"/>
      <c r="L215" s="75"/>
      <c r="M215" s="75"/>
      <c r="N215" s="75"/>
    </row>
    <row r="216" spans="1:14" s="79" customFormat="1" ht="18.75" customHeight="1">
      <c r="A216" s="93" t="s">
        <v>176</v>
      </c>
      <c r="B216" s="93"/>
      <c r="C216" s="94" t="s">
        <v>196</v>
      </c>
      <c r="D216" s="30">
        <v>0</v>
      </c>
      <c r="E216" s="108">
        <v>33334428.53</v>
      </c>
      <c r="F216" s="108">
        <v>0</v>
      </c>
      <c r="G216" s="126">
        <v>1480515.03</v>
      </c>
      <c r="H216" s="20">
        <f t="shared" si="12"/>
        <v>0</v>
      </c>
      <c r="I216" s="20">
        <f t="shared" si="13"/>
        <v>34814943.56</v>
      </c>
      <c r="J216" s="95"/>
      <c r="K216" s="75"/>
      <c r="L216" s="75"/>
      <c r="M216" s="75"/>
      <c r="N216" s="75"/>
    </row>
    <row r="217" spans="1:14" s="79" customFormat="1" ht="18.75" customHeight="1">
      <c r="A217" s="93" t="s">
        <v>180</v>
      </c>
      <c r="B217" s="93"/>
      <c r="C217" s="94" t="s">
        <v>197</v>
      </c>
      <c r="D217" s="30">
        <v>0</v>
      </c>
      <c r="E217" s="108">
        <f>E218</f>
        <v>-2477567.6</v>
      </c>
      <c r="F217" s="108">
        <v>0</v>
      </c>
      <c r="G217" s="126">
        <v>0</v>
      </c>
      <c r="H217" s="20">
        <f t="shared" si="12"/>
        <v>0</v>
      </c>
      <c r="I217" s="20">
        <f t="shared" si="13"/>
        <v>-2477567.6</v>
      </c>
      <c r="J217" s="95"/>
      <c r="K217" s="75"/>
      <c r="L217" s="75"/>
      <c r="M217" s="75"/>
      <c r="N217" s="75"/>
    </row>
    <row r="218" spans="1:14" s="79" customFormat="1" ht="18.75" customHeight="1">
      <c r="A218" s="93" t="s">
        <v>180</v>
      </c>
      <c r="B218" s="93"/>
      <c r="C218" s="94" t="s">
        <v>198</v>
      </c>
      <c r="D218" s="30">
        <v>0</v>
      </c>
      <c r="E218" s="108">
        <v>-2477567.6</v>
      </c>
      <c r="F218" s="108">
        <v>0</v>
      </c>
      <c r="G218" s="126">
        <v>0</v>
      </c>
      <c r="H218" s="20">
        <f t="shared" si="12"/>
        <v>0</v>
      </c>
      <c r="I218" s="20">
        <f t="shared" si="13"/>
        <v>-2477567.6</v>
      </c>
      <c r="J218" s="95"/>
      <c r="K218" s="75"/>
      <c r="L218" s="75"/>
      <c r="M218" s="75"/>
      <c r="N218" s="75"/>
    </row>
    <row r="219" spans="1:14" s="76" customFormat="1" ht="47.25">
      <c r="A219" s="93" t="s">
        <v>199</v>
      </c>
      <c r="B219" s="93"/>
      <c r="C219" s="94" t="s">
        <v>200</v>
      </c>
      <c r="D219" s="30"/>
      <c r="E219" s="108">
        <v>-13864148.92</v>
      </c>
      <c r="F219" s="108">
        <v>0</v>
      </c>
      <c r="G219" s="108">
        <v>13864148.92</v>
      </c>
      <c r="H219" s="20">
        <f t="shared" si="12"/>
        <v>0</v>
      </c>
      <c r="I219" s="20">
        <f t="shared" si="13"/>
        <v>0</v>
      </c>
      <c r="J219" s="95"/>
      <c r="K219" s="75"/>
      <c r="L219" s="75"/>
      <c r="M219" s="75"/>
      <c r="N219" s="75"/>
    </row>
    <row r="220" spans="1:14" s="76" customFormat="1" ht="31.5">
      <c r="A220" s="93" t="s">
        <v>201</v>
      </c>
      <c r="B220" s="93"/>
      <c r="C220" s="94" t="s">
        <v>202</v>
      </c>
      <c r="D220" s="30">
        <f>D213</f>
        <v>0</v>
      </c>
      <c r="E220" s="30">
        <f>E213+E201</f>
        <v>-6574071.129999997</v>
      </c>
      <c r="F220" s="30">
        <f>F213</f>
        <v>0</v>
      </c>
      <c r="G220" s="30">
        <f>G213+G201</f>
        <v>14527872.86</v>
      </c>
      <c r="H220" s="20">
        <f t="shared" si="12"/>
        <v>0</v>
      </c>
      <c r="I220" s="20">
        <f t="shared" si="13"/>
        <v>7953801.730000002</v>
      </c>
      <c r="J220" s="95"/>
      <c r="K220" s="75"/>
      <c r="L220" s="75"/>
      <c r="M220" s="75"/>
      <c r="N220" s="75"/>
    </row>
    <row r="221" spans="1:14" s="76" customFormat="1" ht="31.5">
      <c r="A221" s="93" t="s">
        <v>203</v>
      </c>
      <c r="B221" s="93"/>
      <c r="C221" s="94" t="s">
        <v>204</v>
      </c>
      <c r="D221" s="30">
        <v>0</v>
      </c>
      <c r="E221" s="30">
        <f>E220+E217</f>
        <v>-9051638.729999997</v>
      </c>
      <c r="F221" s="30">
        <v>0</v>
      </c>
      <c r="G221" s="30">
        <f>G220</f>
        <v>14527872.86</v>
      </c>
      <c r="H221" s="20">
        <f t="shared" si="12"/>
        <v>0</v>
      </c>
      <c r="I221" s="20">
        <f t="shared" si="13"/>
        <v>5476234.130000003</v>
      </c>
      <c r="J221" s="95"/>
      <c r="K221" s="75"/>
      <c r="L221" s="75"/>
      <c r="M221" s="75"/>
      <c r="N221" s="75"/>
    </row>
    <row r="222" spans="1:14" s="76" customFormat="1" ht="15.75">
      <c r="A222" s="93" t="s">
        <v>205</v>
      </c>
      <c r="B222" s="93"/>
      <c r="C222" s="94" t="s">
        <v>206</v>
      </c>
      <c r="D222" s="30">
        <f>D224+D226+D228</f>
        <v>-2141161</v>
      </c>
      <c r="E222" s="30">
        <f>E224+E226+E228</f>
        <v>-6574071.129999997</v>
      </c>
      <c r="F222" s="30">
        <f>F224+F226+F228</f>
        <v>41409007</v>
      </c>
      <c r="G222" s="30">
        <f>G224+G226+G228</f>
        <v>14527872.86</v>
      </c>
      <c r="H222" s="20">
        <f t="shared" si="12"/>
        <v>39267846</v>
      </c>
      <c r="I222" s="20">
        <f t="shared" si="13"/>
        <v>7953801.730000002</v>
      </c>
      <c r="J222" s="95"/>
      <c r="K222" s="75"/>
      <c r="L222" s="75"/>
      <c r="M222" s="75"/>
      <c r="N222" s="75"/>
    </row>
    <row r="223" spans="1:14" s="76" customFormat="1" ht="15.75">
      <c r="A223" s="93" t="s">
        <v>207</v>
      </c>
      <c r="B223" s="93"/>
      <c r="C223" s="94" t="s">
        <v>208</v>
      </c>
      <c r="D223" s="30"/>
      <c r="E223" s="30">
        <f>E222+E233</f>
        <v>-9051638.729999997</v>
      </c>
      <c r="F223" s="30"/>
      <c r="G223" s="30">
        <f>G228+G232</f>
        <v>14527872.86</v>
      </c>
      <c r="H223" s="20">
        <f t="shared" si="12"/>
        <v>0</v>
      </c>
      <c r="I223" s="20">
        <f t="shared" si="13"/>
        <v>5476234.130000003</v>
      </c>
      <c r="J223" s="95"/>
      <c r="K223" s="75"/>
      <c r="L223" s="75"/>
      <c r="M223" s="75"/>
      <c r="N223" s="75"/>
    </row>
    <row r="224" spans="1:14" s="76" customFormat="1" ht="47.25">
      <c r="A224" s="93" t="s">
        <v>371</v>
      </c>
      <c r="B224" s="93"/>
      <c r="C224" s="94" t="s">
        <v>209</v>
      </c>
      <c r="D224" s="30">
        <v>0</v>
      </c>
      <c r="E224" s="30">
        <v>0</v>
      </c>
      <c r="F224" s="30">
        <v>0</v>
      </c>
      <c r="G224" s="30">
        <v>0</v>
      </c>
      <c r="H224" s="20">
        <f t="shared" si="12"/>
        <v>0</v>
      </c>
      <c r="I224" s="20">
        <f t="shared" si="13"/>
        <v>0</v>
      </c>
      <c r="J224" s="95"/>
      <c r="K224" s="75"/>
      <c r="L224" s="75"/>
      <c r="M224" s="75"/>
      <c r="N224" s="75"/>
    </row>
    <row r="225" spans="1:14" s="76" customFormat="1" ht="15.75">
      <c r="A225" s="93" t="s">
        <v>185</v>
      </c>
      <c r="B225" s="93"/>
      <c r="C225" s="94" t="s">
        <v>210</v>
      </c>
      <c r="D225" s="30">
        <v>0</v>
      </c>
      <c r="E225" s="30">
        <v>0</v>
      </c>
      <c r="F225" s="30">
        <v>0</v>
      </c>
      <c r="G225" s="30">
        <v>0</v>
      </c>
      <c r="H225" s="20">
        <f t="shared" si="12"/>
        <v>0</v>
      </c>
      <c r="I225" s="20">
        <f t="shared" si="13"/>
        <v>0</v>
      </c>
      <c r="J225" s="95"/>
      <c r="K225" s="75"/>
      <c r="L225" s="75"/>
      <c r="M225" s="75"/>
      <c r="N225" s="75"/>
    </row>
    <row r="226" spans="1:14" s="76" customFormat="1" ht="31.5">
      <c r="A226" s="93" t="s">
        <v>187</v>
      </c>
      <c r="B226" s="93"/>
      <c r="C226" s="94" t="s">
        <v>211</v>
      </c>
      <c r="D226" s="30">
        <v>0</v>
      </c>
      <c r="E226" s="30">
        <v>0</v>
      </c>
      <c r="F226" s="30">
        <v>0</v>
      </c>
      <c r="G226" s="30">
        <v>0</v>
      </c>
      <c r="H226" s="20">
        <f t="shared" si="12"/>
        <v>0</v>
      </c>
      <c r="I226" s="20">
        <f t="shared" si="13"/>
        <v>0</v>
      </c>
      <c r="J226" s="95"/>
      <c r="K226" s="75"/>
      <c r="L226" s="75"/>
      <c r="M226" s="75"/>
      <c r="N226" s="75"/>
    </row>
    <row r="227" spans="1:14" s="76" customFormat="1" ht="18.75" customHeight="1">
      <c r="A227" s="93" t="s">
        <v>189</v>
      </c>
      <c r="B227" s="93"/>
      <c r="C227" s="94" t="s">
        <v>212</v>
      </c>
      <c r="D227" s="30">
        <v>0</v>
      </c>
      <c r="E227" s="30">
        <v>0</v>
      </c>
      <c r="F227" s="30">
        <v>0</v>
      </c>
      <c r="G227" s="30">
        <v>0</v>
      </c>
      <c r="H227" s="20">
        <f t="shared" si="12"/>
        <v>0</v>
      </c>
      <c r="I227" s="20">
        <f t="shared" si="13"/>
        <v>0</v>
      </c>
      <c r="J227" s="95"/>
      <c r="K227" s="75"/>
      <c r="L227" s="75"/>
      <c r="M227" s="75"/>
      <c r="N227" s="75"/>
    </row>
    <row r="228" spans="1:14" s="76" customFormat="1" ht="18.75" customHeight="1">
      <c r="A228" s="93" t="s">
        <v>213</v>
      </c>
      <c r="B228" s="93"/>
      <c r="C228" s="94" t="s">
        <v>214</v>
      </c>
      <c r="D228" s="30">
        <f>D230-D231+D236</f>
        <v>-2141161</v>
      </c>
      <c r="E228" s="30">
        <f>E230-E231+E236</f>
        <v>-6574071.129999997</v>
      </c>
      <c r="F228" s="30">
        <f>F230-F231+F236</f>
        <v>41409007</v>
      </c>
      <c r="G228" s="30">
        <f>G230-G231+G236</f>
        <v>14527872.86</v>
      </c>
      <c r="H228" s="20">
        <f t="shared" si="12"/>
        <v>39267846</v>
      </c>
      <c r="I228" s="20">
        <f t="shared" si="13"/>
        <v>7953801.730000002</v>
      </c>
      <c r="J228" s="95"/>
      <c r="K228" s="75"/>
      <c r="L228" s="75"/>
      <c r="M228" s="75"/>
      <c r="N228" s="75"/>
    </row>
    <row r="229" spans="1:14" s="76" customFormat="1" ht="18.75" customHeight="1">
      <c r="A229" s="93" t="s">
        <v>215</v>
      </c>
      <c r="B229" s="93"/>
      <c r="C229" s="94" t="s">
        <v>216</v>
      </c>
      <c r="D229" s="30">
        <v>0</v>
      </c>
      <c r="E229" s="30">
        <f>E228+E233</f>
        <v>-9051638.729999997</v>
      </c>
      <c r="F229" s="30">
        <v>0</v>
      </c>
      <c r="G229" s="30">
        <f>G236+G230-G231</f>
        <v>14527872.86</v>
      </c>
      <c r="H229" s="20">
        <f t="shared" si="12"/>
        <v>0</v>
      </c>
      <c r="I229" s="20">
        <f t="shared" si="13"/>
        <v>5476234.130000003</v>
      </c>
      <c r="J229" s="95"/>
      <c r="K229" s="75"/>
      <c r="L229" s="75"/>
      <c r="M229" s="75"/>
      <c r="N229" s="75"/>
    </row>
    <row r="230" spans="1:14" s="76" customFormat="1" ht="18.75" customHeight="1">
      <c r="A230" s="93" t="s">
        <v>175</v>
      </c>
      <c r="B230" s="93"/>
      <c r="C230" s="94" t="s">
        <v>217</v>
      </c>
      <c r="D230" s="30">
        <v>40626063.59</v>
      </c>
      <c r="E230" s="108">
        <v>40626063.59</v>
      </c>
      <c r="F230" s="108">
        <v>2313186.02</v>
      </c>
      <c r="G230" s="108">
        <v>2764324.91</v>
      </c>
      <c r="H230" s="20">
        <f t="shared" si="12"/>
        <v>42939249.61000001</v>
      </c>
      <c r="I230" s="20">
        <f t="shared" si="13"/>
        <v>43390388.5</v>
      </c>
      <c r="J230" s="96"/>
      <c r="K230" s="77"/>
      <c r="L230" s="75"/>
      <c r="M230" s="75"/>
      <c r="N230" s="75"/>
    </row>
    <row r="231" spans="1:14" s="76" customFormat="1" ht="18.75" customHeight="1">
      <c r="A231" s="93" t="s">
        <v>176</v>
      </c>
      <c r="B231" s="93"/>
      <c r="C231" s="94" t="s">
        <v>218</v>
      </c>
      <c r="D231" s="30">
        <f>D230-28503514-1675468-7518867</f>
        <v>2928214.5900000036</v>
      </c>
      <c r="E231" s="108">
        <v>33335985.8</v>
      </c>
      <c r="F231" s="108">
        <f>F230-1569997</f>
        <v>743189.02</v>
      </c>
      <c r="G231" s="108">
        <v>2100600.97</v>
      </c>
      <c r="H231" s="20">
        <f t="shared" si="12"/>
        <v>3671403.6100000036</v>
      </c>
      <c r="I231" s="20">
        <f t="shared" si="13"/>
        <v>35436586.77</v>
      </c>
      <c r="J231" s="95"/>
      <c r="K231" s="75"/>
      <c r="L231" s="75"/>
      <c r="M231" s="75"/>
      <c r="N231" s="75"/>
    </row>
    <row r="232" spans="1:14" s="76" customFormat="1" ht="18.75" customHeight="1">
      <c r="A232" s="93" t="s">
        <v>178</v>
      </c>
      <c r="B232" s="93"/>
      <c r="C232" s="94" t="s">
        <v>219</v>
      </c>
      <c r="D232" s="30">
        <v>0</v>
      </c>
      <c r="E232" s="108">
        <v>0</v>
      </c>
      <c r="F232" s="108">
        <v>0</v>
      </c>
      <c r="G232" s="108">
        <v>0</v>
      </c>
      <c r="H232" s="20">
        <f t="shared" si="12"/>
        <v>0</v>
      </c>
      <c r="I232" s="20">
        <f t="shared" si="13"/>
        <v>0</v>
      </c>
      <c r="J232" s="95"/>
      <c r="K232" s="75"/>
      <c r="L232" s="75"/>
      <c r="M232" s="75"/>
      <c r="N232" s="75"/>
    </row>
    <row r="233" spans="1:14" s="76" customFormat="1" ht="18.75" customHeight="1">
      <c r="A233" s="93" t="s">
        <v>180</v>
      </c>
      <c r="B233" s="93"/>
      <c r="C233" s="94" t="s">
        <v>220</v>
      </c>
      <c r="D233" s="30">
        <v>0</v>
      </c>
      <c r="E233" s="108">
        <f>E235</f>
        <v>-2477567.6</v>
      </c>
      <c r="F233" s="108">
        <v>0</v>
      </c>
      <c r="G233" s="108">
        <v>0</v>
      </c>
      <c r="H233" s="20">
        <f t="shared" si="12"/>
        <v>0</v>
      </c>
      <c r="I233" s="20">
        <f t="shared" si="13"/>
        <v>-2477567.6</v>
      </c>
      <c r="J233" s="95"/>
      <c r="K233" s="75"/>
      <c r="L233" s="75"/>
      <c r="M233" s="75"/>
      <c r="N233" s="75"/>
    </row>
    <row r="234" spans="1:14" s="76" customFormat="1" ht="18.75" customHeight="1">
      <c r="A234" s="93" t="s">
        <v>178</v>
      </c>
      <c r="B234" s="93"/>
      <c r="C234" s="94" t="s">
        <v>221</v>
      </c>
      <c r="D234" s="30">
        <v>0</v>
      </c>
      <c r="E234" s="108">
        <v>0</v>
      </c>
      <c r="F234" s="108">
        <v>0</v>
      </c>
      <c r="G234" s="108">
        <v>0</v>
      </c>
      <c r="H234" s="20">
        <f t="shared" si="12"/>
        <v>0</v>
      </c>
      <c r="I234" s="20">
        <f t="shared" si="13"/>
        <v>0</v>
      </c>
      <c r="J234" s="95"/>
      <c r="K234" s="75"/>
      <c r="L234" s="75"/>
      <c r="M234" s="75"/>
      <c r="N234" s="75"/>
    </row>
    <row r="235" spans="1:14" s="76" customFormat="1" ht="18.75" customHeight="1">
      <c r="A235" s="93" t="s">
        <v>180</v>
      </c>
      <c r="B235" s="93"/>
      <c r="C235" s="94" t="s">
        <v>222</v>
      </c>
      <c r="D235" s="30">
        <v>0</v>
      </c>
      <c r="E235" s="108">
        <v>-2477567.6</v>
      </c>
      <c r="F235" s="108">
        <v>0</v>
      </c>
      <c r="G235" s="108">
        <v>0</v>
      </c>
      <c r="H235" s="20">
        <f t="shared" si="12"/>
        <v>0</v>
      </c>
      <c r="I235" s="20">
        <f t="shared" si="13"/>
        <v>-2477567.6</v>
      </c>
      <c r="J235" s="95"/>
      <c r="K235" s="75"/>
      <c r="L235" s="75"/>
      <c r="M235" s="75"/>
      <c r="N235" s="75"/>
    </row>
    <row r="236" spans="1:14" s="76" customFormat="1" ht="51" customHeight="1">
      <c r="A236" s="93" t="s">
        <v>199</v>
      </c>
      <c r="B236" s="93"/>
      <c r="C236" s="94" t="s">
        <v>223</v>
      </c>
      <c r="D236" s="30">
        <v>-39839010</v>
      </c>
      <c r="E236" s="108">
        <v>-13864148.92</v>
      </c>
      <c r="F236" s="108">
        <v>39839010</v>
      </c>
      <c r="G236" s="108">
        <v>13864148.92</v>
      </c>
      <c r="H236" s="20">
        <f t="shared" si="12"/>
        <v>0</v>
      </c>
      <c r="I236" s="20">
        <f t="shared" si="13"/>
        <v>0</v>
      </c>
      <c r="J236" s="95"/>
      <c r="K236" s="75"/>
      <c r="L236" s="75"/>
      <c r="M236" s="75"/>
      <c r="N236" s="75"/>
    </row>
    <row r="237" spans="1:14" s="76" customFormat="1" ht="34.5" customHeight="1">
      <c r="A237" s="93" t="s">
        <v>224</v>
      </c>
      <c r="B237" s="93"/>
      <c r="C237" s="94" t="s">
        <v>225</v>
      </c>
      <c r="D237" s="30">
        <f>D222</f>
        <v>-2141161</v>
      </c>
      <c r="E237" s="30">
        <f>E222</f>
        <v>-6574071.129999997</v>
      </c>
      <c r="F237" s="30">
        <f>F222</f>
        <v>41409007</v>
      </c>
      <c r="G237" s="30">
        <f>G222</f>
        <v>14527872.86</v>
      </c>
      <c r="H237" s="20">
        <f t="shared" si="12"/>
        <v>39267846</v>
      </c>
      <c r="I237" s="20">
        <f t="shared" si="13"/>
        <v>7953801.730000002</v>
      </c>
      <c r="J237" s="95"/>
      <c r="K237" s="75"/>
      <c r="L237" s="75"/>
      <c r="M237" s="75"/>
      <c r="N237" s="75"/>
    </row>
    <row r="238" spans="1:14" s="76" customFormat="1" ht="34.5" customHeight="1">
      <c r="A238" s="93" t="s">
        <v>226</v>
      </c>
      <c r="B238" s="93"/>
      <c r="C238" s="94" t="s">
        <v>227</v>
      </c>
      <c r="D238" s="30">
        <v>0</v>
      </c>
      <c r="E238" s="30">
        <f>E229</f>
        <v>-9051638.729999997</v>
      </c>
      <c r="F238" s="30">
        <v>0</v>
      </c>
      <c r="G238" s="30">
        <f>G237</f>
        <v>14527872.86</v>
      </c>
      <c r="H238" s="20">
        <f t="shared" si="12"/>
        <v>0</v>
      </c>
      <c r="I238" s="20">
        <f t="shared" si="13"/>
        <v>5476234.130000003</v>
      </c>
      <c r="J238" s="95"/>
      <c r="K238" s="75"/>
      <c r="L238" s="75"/>
      <c r="M238" s="75"/>
      <c r="N238" s="75"/>
    </row>
    <row r="239" spans="1:9" ht="15.75">
      <c r="A239" s="85"/>
      <c r="B239" s="86"/>
      <c r="C239" s="86"/>
      <c r="D239" s="82"/>
      <c r="E239" s="82"/>
      <c r="F239" s="82"/>
      <c r="G239" s="82"/>
      <c r="H239" s="82"/>
      <c r="I239" s="87"/>
    </row>
    <row r="240" spans="1:9" ht="15.75">
      <c r="A240" s="85"/>
      <c r="B240" s="86"/>
      <c r="C240" s="86"/>
      <c r="D240" s="82"/>
      <c r="E240" s="82"/>
      <c r="F240" s="82"/>
      <c r="G240" s="82"/>
      <c r="H240" s="82"/>
      <c r="I240" s="87"/>
    </row>
    <row r="241" spans="1:9" ht="15.75">
      <c r="A241" s="85"/>
      <c r="B241" s="86"/>
      <c r="C241" s="86"/>
      <c r="D241" s="82"/>
      <c r="E241" s="82"/>
      <c r="F241" s="82"/>
      <c r="G241" s="82"/>
      <c r="H241" s="82"/>
      <c r="I241" s="87"/>
    </row>
    <row r="242" spans="1:9" ht="15.75">
      <c r="A242" s="85"/>
      <c r="B242" s="86"/>
      <c r="C242" s="86"/>
      <c r="D242" s="82"/>
      <c r="E242" s="82"/>
      <c r="F242" s="82"/>
      <c r="G242" s="82"/>
      <c r="H242" s="82"/>
      <c r="I242" s="87"/>
    </row>
    <row r="243" spans="1:9" ht="15.75">
      <c r="A243" s="85"/>
      <c r="B243" s="86"/>
      <c r="C243" s="86"/>
      <c r="D243" s="82"/>
      <c r="E243" s="82"/>
      <c r="F243" s="82"/>
      <c r="G243" s="82"/>
      <c r="H243" s="82"/>
      <c r="I243" s="87"/>
    </row>
    <row r="244" spans="1:9" ht="15.75">
      <c r="A244" s="85"/>
      <c r="B244" s="86"/>
      <c r="C244" s="86"/>
      <c r="D244" s="82"/>
      <c r="E244" s="82"/>
      <c r="F244" s="82"/>
      <c r="G244" s="82"/>
      <c r="H244" s="82"/>
      <c r="I244" s="87"/>
    </row>
    <row r="245" spans="1:9" ht="15.75">
      <c r="A245" s="85"/>
      <c r="B245" s="86"/>
      <c r="C245" s="86"/>
      <c r="D245" s="82"/>
      <c r="E245" s="82"/>
      <c r="F245" s="82"/>
      <c r="G245" s="82"/>
      <c r="H245" s="82"/>
      <c r="I245" s="87"/>
    </row>
    <row r="246" spans="1:9" ht="15.75">
      <c r="A246" s="85"/>
      <c r="B246" s="86"/>
      <c r="C246" s="86"/>
      <c r="D246" s="82"/>
      <c r="E246" s="82"/>
      <c r="F246" s="82"/>
      <c r="G246" s="82"/>
      <c r="H246" s="82"/>
      <c r="I246" s="87"/>
    </row>
    <row r="247" spans="1:9" ht="15.75">
      <c r="A247" s="85"/>
      <c r="B247" s="86"/>
      <c r="C247" s="86"/>
      <c r="D247" s="82"/>
      <c r="E247" s="82"/>
      <c r="F247" s="82"/>
      <c r="G247" s="82"/>
      <c r="H247" s="82"/>
      <c r="I247" s="87"/>
    </row>
    <row r="248" spans="1:9" ht="15.75">
      <c r="A248" s="85"/>
      <c r="B248" s="86"/>
      <c r="C248" s="86"/>
      <c r="D248" s="82"/>
      <c r="E248" s="82"/>
      <c r="F248" s="82"/>
      <c r="G248" s="82"/>
      <c r="H248" s="82"/>
      <c r="I248" s="87"/>
    </row>
    <row r="249" spans="1:9" ht="15.75">
      <c r="A249" s="85"/>
      <c r="B249" s="86"/>
      <c r="C249" s="86"/>
      <c r="D249" s="82"/>
      <c r="E249" s="82"/>
      <c r="F249" s="82"/>
      <c r="G249" s="82"/>
      <c r="H249" s="82"/>
      <c r="I249" s="87"/>
    </row>
    <row r="250" spans="1:9" ht="15.75">
      <c r="A250" s="85"/>
      <c r="B250" s="86"/>
      <c r="C250" s="86"/>
      <c r="D250" s="82"/>
      <c r="E250" s="82"/>
      <c r="F250" s="82"/>
      <c r="G250" s="82"/>
      <c r="H250" s="82"/>
      <c r="I250" s="87"/>
    </row>
    <row r="251" spans="1:9" ht="15.75">
      <c r="A251" s="85"/>
      <c r="B251" s="86"/>
      <c r="C251" s="86"/>
      <c r="D251" s="82"/>
      <c r="E251" s="82"/>
      <c r="F251" s="82"/>
      <c r="G251" s="82"/>
      <c r="H251" s="82"/>
      <c r="I251" s="87"/>
    </row>
    <row r="252" spans="1:9" ht="15.75">
      <c r="A252" s="85"/>
      <c r="B252" s="86"/>
      <c r="C252" s="86"/>
      <c r="D252" s="82"/>
      <c r="E252" s="82"/>
      <c r="F252" s="82"/>
      <c r="G252" s="82"/>
      <c r="H252" s="82"/>
      <c r="I252" s="87"/>
    </row>
    <row r="253" spans="1:9" ht="15.75">
      <c r="A253" s="85"/>
      <c r="B253" s="86"/>
      <c r="C253" s="86"/>
      <c r="D253" s="82"/>
      <c r="E253" s="82"/>
      <c r="F253" s="82"/>
      <c r="G253" s="82"/>
      <c r="H253" s="82"/>
      <c r="I253" s="87"/>
    </row>
    <row r="254" spans="1:9" ht="15.75">
      <c r="A254" s="85"/>
      <c r="B254" s="86"/>
      <c r="C254" s="86"/>
      <c r="D254" s="82"/>
      <c r="E254" s="82"/>
      <c r="F254" s="82"/>
      <c r="G254" s="82"/>
      <c r="H254" s="82"/>
      <c r="I254" s="87"/>
    </row>
    <row r="255" spans="1:9" ht="15.75">
      <c r="A255" s="85"/>
      <c r="B255" s="86"/>
      <c r="C255" s="86"/>
      <c r="D255" s="82"/>
      <c r="E255" s="82"/>
      <c r="F255" s="82"/>
      <c r="G255" s="82"/>
      <c r="H255" s="82"/>
      <c r="I255" s="87"/>
    </row>
    <row r="256" spans="1:9" ht="15.75">
      <c r="A256" s="85"/>
      <c r="B256" s="86"/>
      <c r="C256" s="86"/>
      <c r="D256" s="82"/>
      <c r="E256" s="82"/>
      <c r="F256" s="82"/>
      <c r="G256" s="82"/>
      <c r="H256" s="82"/>
      <c r="I256" s="87"/>
    </row>
    <row r="257" spans="1:9" ht="15.75">
      <c r="A257" s="85"/>
      <c r="B257" s="86"/>
      <c r="C257" s="86"/>
      <c r="D257" s="82"/>
      <c r="E257" s="82"/>
      <c r="F257" s="82"/>
      <c r="G257" s="82"/>
      <c r="H257" s="82"/>
      <c r="I257" s="87"/>
    </row>
    <row r="258" spans="1:9" ht="15.75">
      <c r="A258" s="85"/>
      <c r="B258" s="86"/>
      <c r="C258" s="86"/>
      <c r="D258" s="82"/>
      <c r="E258" s="82"/>
      <c r="F258" s="82"/>
      <c r="G258" s="82"/>
      <c r="H258" s="82"/>
      <c r="I258" s="87"/>
    </row>
    <row r="259" spans="1:9" ht="15.75">
      <c r="A259" s="85"/>
      <c r="B259" s="86"/>
      <c r="C259" s="86"/>
      <c r="D259" s="82"/>
      <c r="E259" s="82"/>
      <c r="F259" s="82"/>
      <c r="G259" s="82"/>
      <c r="H259" s="82"/>
      <c r="I259" s="87"/>
    </row>
    <row r="260" spans="1:9" ht="15.75">
      <c r="A260" s="85"/>
      <c r="B260" s="86"/>
      <c r="C260" s="86"/>
      <c r="D260" s="82"/>
      <c r="E260" s="82"/>
      <c r="F260" s="82"/>
      <c r="G260" s="82"/>
      <c r="H260" s="82"/>
      <c r="I260" s="87"/>
    </row>
    <row r="261" spans="1:9" ht="15.75">
      <c r="A261" s="85"/>
      <c r="B261" s="86"/>
      <c r="C261" s="86"/>
      <c r="D261" s="82"/>
      <c r="E261" s="82"/>
      <c r="F261" s="82"/>
      <c r="G261" s="82"/>
      <c r="H261" s="82"/>
      <c r="I261" s="87"/>
    </row>
    <row r="262" spans="1:9" ht="15.75">
      <c r="A262" s="85"/>
      <c r="B262" s="86"/>
      <c r="C262" s="86"/>
      <c r="D262" s="82"/>
      <c r="E262" s="82"/>
      <c r="F262" s="82"/>
      <c r="G262" s="82"/>
      <c r="H262" s="82"/>
      <c r="I262" s="87"/>
    </row>
    <row r="263" spans="1:9" ht="15.75">
      <c r="A263" s="85"/>
      <c r="B263" s="86"/>
      <c r="C263" s="86"/>
      <c r="D263" s="82"/>
      <c r="E263" s="82"/>
      <c r="F263" s="82"/>
      <c r="G263" s="82"/>
      <c r="H263" s="82"/>
      <c r="I263" s="87"/>
    </row>
    <row r="264" spans="1:9" ht="15.75">
      <c r="A264" s="85"/>
      <c r="B264" s="86"/>
      <c r="C264" s="86"/>
      <c r="D264" s="82"/>
      <c r="E264" s="82"/>
      <c r="F264" s="82"/>
      <c r="G264" s="82"/>
      <c r="H264" s="82"/>
      <c r="I264" s="87"/>
    </row>
    <row r="265" spans="1:9" ht="15.75">
      <c r="A265" s="85"/>
      <c r="B265" s="86"/>
      <c r="C265" s="86"/>
      <c r="D265" s="82"/>
      <c r="E265" s="82"/>
      <c r="F265" s="82"/>
      <c r="G265" s="82"/>
      <c r="H265" s="82"/>
      <c r="I265" s="87"/>
    </row>
    <row r="266" spans="1:9" ht="15.75">
      <c r="A266" s="85"/>
      <c r="B266" s="86"/>
      <c r="C266" s="86"/>
      <c r="D266" s="82"/>
      <c r="E266" s="82"/>
      <c r="F266" s="82"/>
      <c r="G266" s="82"/>
      <c r="H266" s="82"/>
      <c r="I266" s="87"/>
    </row>
    <row r="267" spans="1:9" ht="15.75">
      <c r="A267" s="85"/>
      <c r="B267" s="86"/>
      <c r="C267" s="86"/>
      <c r="D267" s="82"/>
      <c r="E267" s="82"/>
      <c r="F267" s="82"/>
      <c r="G267" s="82"/>
      <c r="H267" s="82"/>
      <c r="I267" s="87"/>
    </row>
    <row r="268" spans="1:9" ht="15.75">
      <c r="A268" s="85"/>
      <c r="B268" s="86"/>
      <c r="C268" s="86"/>
      <c r="D268" s="82"/>
      <c r="E268" s="82"/>
      <c r="F268" s="82"/>
      <c r="G268" s="82"/>
      <c r="H268" s="82"/>
      <c r="I268" s="87"/>
    </row>
    <row r="269" spans="1:9" ht="15.75">
      <c r="A269" s="85"/>
      <c r="B269" s="86"/>
      <c r="C269" s="86"/>
      <c r="D269" s="82"/>
      <c r="E269" s="82"/>
      <c r="F269" s="82"/>
      <c r="G269" s="82"/>
      <c r="H269" s="82"/>
      <c r="I269" s="87"/>
    </row>
    <row r="270" spans="1:9" ht="15.75">
      <c r="A270" s="85"/>
      <c r="B270" s="86"/>
      <c r="C270" s="86"/>
      <c r="D270" s="82"/>
      <c r="E270" s="82"/>
      <c r="F270" s="82"/>
      <c r="G270" s="82"/>
      <c r="H270" s="82"/>
      <c r="I270" s="87"/>
    </row>
    <row r="271" spans="1:9" ht="15.75">
      <c r="A271" s="85"/>
      <c r="B271" s="86"/>
      <c r="C271" s="86"/>
      <c r="D271" s="82"/>
      <c r="E271" s="82"/>
      <c r="F271" s="82"/>
      <c r="G271" s="82"/>
      <c r="H271" s="82"/>
      <c r="I271" s="87"/>
    </row>
    <row r="272" spans="1:9" ht="15.75">
      <c r="A272" s="85"/>
      <c r="B272" s="86"/>
      <c r="C272" s="86"/>
      <c r="D272" s="82"/>
      <c r="E272" s="82"/>
      <c r="F272" s="82"/>
      <c r="G272" s="82"/>
      <c r="H272" s="82"/>
      <c r="I272" s="87"/>
    </row>
    <row r="273" spans="1:9" ht="15.75">
      <c r="A273" s="85"/>
      <c r="B273" s="86"/>
      <c r="C273" s="86"/>
      <c r="D273" s="82"/>
      <c r="E273" s="82"/>
      <c r="F273" s="82"/>
      <c r="G273" s="82"/>
      <c r="H273" s="82"/>
      <c r="I273" s="87"/>
    </row>
    <row r="274" spans="1:9" ht="15.75">
      <c r="A274" s="85"/>
      <c r="B274" s="86"/>
      <c r="C274" s="86"/>
      <c r="D274" s="82"/>
      <c r="E274" s="82"/>
      <c r="F274" s="82"/>
      <c r="G274" s="82"/>
      <c r="H274" s="82"/>
      <c r="I274" s="87"/>
    </row>
    <row r="275" spans="1:9" ht="15.75">
      <c r="A275" s="85"/>
      <c r="B275" s="86"/>
      <c r="C275" s="86"/>
      <c r="D275" s="82"/>
      <c r="E275" s="82"/>
      <c r="F275" s="82"/>
      <c r="G275" s="82"/>
      <c r="H275" s="82"/>
      <c r="I275" s="87"/>
    </row>
    <row r="276" spans="1:9" ht="15.75">
      <c r="A276" s="85"/>
      <c r="B276" s="86"/>
      <c r="C276" s="86"/>
      <c r="D276" s="82"/>
      <c r="E276" s="82"/>
      <c r="F276" s="82"/>
      <c r="G276" s="82"/>
      <c r="H276" s="82"/>
      <c r="I276" s="87"/>
    </row>
    <row r="277" spans="1:9" ht="15.75">
      <c r="A277" s="85"/>
      <c r="B277" s="86"/>
      <c r="C277" s="86"/>
      <c r="D277" s="82"/>
      <c r="E277" s="82"/>
      <c r="F277" s="82"/>
      <c r="G277" s="82"/>
      <c r="H277" s="82"/>
      <c r="I277" s="87"/>
    </row>
    <row r="278" spans="1:9" ht="15.75">
      <c r="A278" s="85"/>
      <c r="B278" s="86"/>
      <c r="C278" s="86"/>
      <c r="D278" s="82"/>
      <c r="E278" s="82"/>
      <c r="F278" s="82"/>
      <c r="G278" s="82"/>
      <c r="H278" s="82"/>
      <c r="I278" s="87"/>
    </row>
    <row r="279" spans="1:9" ht="15.75">
      <c r="A279" s="85"/>
      <c r="B279" s="86"/>
      <c r="C279" s="86"/>
      <c r="D279" s="82"/>
      <c r="E279" s="82"/>
      <c r="F279" s="82"/>
      <c r="G279" s="82"/>
      <c r="H279" s="82"/>
      <c r="I279" s="87"/>
    </row>
    <row r="280" spans="1:9" ht="15.75">
      <c r="A280" s="85"/>
      <c r="B280" s="86"/>
      <c r="C280" s="86"/>
      <c r="D280" s="82"/>
      <c r="E280" s="82"/>
      <c r="F280" s="82"/>
      <c r="G280" s="82"/>
      <c r="H280" s="82"/>
      <c r="I280" s="87"/>
    </row>
    <row r="281" spans="1:9" ht="15.75">
      <c r="A281" s="85"/>
      <c r="B281" s="86"/>
      <c r="C281" s="86"/>
      <c r="D281" s="82"/>
      <c r="E281" s="82"/>
      <c r="F281" s="82"/>
      <c r="G281" s="82"/>
      <c r="H281" s="82"/>
      <c r="I281" s="87"/>
    </row>
    <row r="282" spans="1:9" ht="15.75">
      <c r="A282" s="85"/>
      <c r="B282" s="86"/>
      <c r="C282" s="86"/>
      <c r="D282" s="82"/>
      <c r="E282" s="82"/>
      <c r="F282" s="82"/>
      <c r="G282" s="82"/>
      <c r="H282" s="82"/>
      <c r="I282" s="87"/>
    </row>
    <row r="283" spans="1:9" ht="15.75">
      <c r="A283" s="85"/>
      <c r="B283" s="86"/>
      <c r="C283" s="86"/>
      <c r="D283" s="82"/>
      <c r="E283" s="82"/>
      <c r="F283" s="82"/>
      <c r="G283" s="82"/>
      <c r="H283" s="82"/>
      <c r="I283" s="87"/>
    </row>
    <row r="284" spans="1:9" ht="15.75">
      <c r="A284" s="85"/>
      <c r="B284" s="86"/>
      <c r="C284" s="86"/>
      <c r="D284" s="82"/>
      <c r="E284" s="82"/>
      <c r="F284" s="82"/>
      <c r="G284" s="82"/>
      <c r="H284" s="82"/>
      <c r="I284" s="87"/>
    </row>
    <row r="285" spans="1:9" ht="15.75">
      <c r="A285" s="85"/>
      <c r="B285" s="86"/>
      <c r="C285" s="86"/>
      <c r="D285" s="82"/>
      <c r="E285" s="82"/>
      <c r="F285" s="82"/>
      <c r="G285" s="82"/>
      <c r="H285" s="82"/>
      <c r="I285" s="87"/>
    </row>
    <row r="286" spans="1:9" ht="15.75">
      <c r="A286" s="85"/>
      <c r="B286" s="86"/>
      <c r="C286" s="86"/>
      <c r="D286" s="82"/>
      <c r="E286" s="82"/>
      <c r="F286" s="82"/>
      <c r="G286" s="82"/>
      <c r="H286" s="82"/>
      <c r="I286" s="87"/>
    </row>
    <row r="287" spans="1:9" ht="15.75">
      <c r="A287" s="85"/>
      <c r="B287" s="86"/>
      <c r="C287" s="86"/>
      <c r="D287" s="82"/>
      <c r="E287" s="82"/>
      <c r="F287" s="82"/>
      <c r="G287" s="82"/>
      <c r="H287" s="82"/>
      <c r="I287" s="87"/>
    </row>
    <row r="288" spans="1:9" ht="15.75">
      <c r="A288" s="85"/>
      <c r="B288" s="86"/>
      <c r="C288" s="86"/>
      <c r="D288" s="82"/>
      <c r="E288" s="82"/>
      <c r="F288" s="82"/>
      <c r="G288" s="82"/>
      <c r="H288" s="82"/>
      <c r="I288" s="87"/>
    </row>
    <row r="289" spans="1:9" ht="15.75">
      <c r="A289" s="85"/>
      <c r="B289" s="86"/>
      <c r="C289" s="86"/>
      <c r="D289" s="82"/>
      <c r="E289" s="82"/>
      <c r="F289" s="82"/>
      <c r="G289" s="82"/>
      <c r="H289" s="82"/>
      <c r="I289" s="87"/>
    </row>
    <row r="290" spans="1:9" ht="15.75">
      <c r="A290" s="85"/>
      <c r="B290" s="86"/>
      <c r="C290" s="86"/>
      <c r="D290" s="82"/>
      <c r="E290" s="82"/>
      <c r="F290" s="82"/>
      <c r="G290" s="82"/>
      <c r="H290" s="82"/>
      <c r="I290" s="87"/>
    </row>
    <row r="291" spans="1:9" ht="15.75">
      <c r="A291" s="85"/>
      <c r="B291" s="86"/>
      <c r="C291" s="86"/>
      <c r="D291" s="82"/>
      <c r="E291" s="82"/>
      <c r="F291" s="82"/>
      <c r="G291" s="82"/>
      <c r="H291" s="82"/>
      <c r="I291" s="87"/>
    </row>
    <row r="292" spans="1:9" ht="15.75">
      <c r="A292" s="85"/>
      <c r="B292" s="86"/>
      <c r="C292" s="86"/>
      <c r="D292" s="82"/>
      <c r="E292" s="82"/>
      <c r="F292" s="82"/>
      <c r="G292" s="82"/>
      <c r="H292" s="82"/>
      <c r="I292" s="87"/>
    </row>
    <row r="293" spans="1:9" ht="15.75">
      <c r="A293" s="85"/>
      <c r="B293" s="86"/>
      <c r="C293" s="86"/>
      <c r="D293" s="82"/>
      <c r="E293" s="82"/>
      <c r="F293" s="82"/>
      <c r="G293" s="82"/>
      <c r="H293" s="82"/>
      <c r="I293" s="87"/>
    </row>
    <row r="294" spans="1:9" ht="15.75">
      <c r="A294" s="85"/>
      <c r="B294" s="86"/>
      <c r="C294" s="86"/>
      <c r="D294" s="82"/>
      <c r="E294" s="82"/>
      <c r="F294" s="82"/>
      <c r="G294" s="82"/>
      <c r="H294" s="82"/>
      <c r="I294" s="87"/>
    </row>
    <row r="295" spans="1:9" ht="15.75">
      <c r="A295" s="85"/>
      <c r="B295" s="86"/>
      <c r="C295" s="86"/>
      <c r="D295" s="82"/>
      <c r="E295" s="82"/>
      <c r="F295" s="82"/>
      <c r="G295" s="82"/>
      <c r="H295" s="82"/>
      <c r="I295" s="87"/>
    </row>
    <row r="296" spans="1:9" ht="15.75">
      <c r="A296" s="85"/>
      <c r="B296" s="86"/>
      <c r="C296" s="86"/>
      <c r="D296" s="82"/>
      <c r="E296" s="82"/>
      <c r="F296" s="82"/>
      <c r="G296" s="82"/>
      <c r="H296" s="82"/>
      <c r="I296" s="87"/>
    </row>
    <row r="297" spans="1:9" ht="15.75">
      <c r="A297" s="85"/>
      <c r="B297" s="86"/>
      <c r="C297" s="86"/>
      <c r="D297" s="82"/>
      <c r="E297" s="82"/>
      <c r="F297" s="82"/>
      <c r="G297" s="82"/>
      <c r="H297" s="82"/>
      <c r="I297" s="87"/>
    </row>
    <row r="298" spans="1:9" ht="15.75">
      <c r="A298" s="85"/>
      <c r="B298" s="86"/>
      <c r="C298" s="86"/>
      <c r="D298" s="82"/>
      <c r="E298" s="82"/>
      <c r="F298" s="82"/>
      <c r="G298" s="82"/>
      <c r="H298" s="82"/>
      <c r="I298" s="87"/>
    </row>
    <row r="299" spans="1:9" ht="15.75">
      <c r="A299" s="85"/>
      <c r="B299" s="86"/>
      <c r="C299" s="86"/>
      <c r="D299" s="82"/>
      <c r="E299" s="82"/>
      <c r="F299" s="82"/>
      <c r="G299" s="82"/>
      <c r="H299" s="82"/>
      <c r="I299" s="87"/>
    </row>
    <row r="300" spans="1:9" ht="15.75">
      <c r="A300" s="85"/>
      <c r="B300" s="86"/>
      <c r="C300" s="86"/>
      <c r="D300" s="82"/>
      <c r="E300" s="82"/>
      <c r="F300" s="82"/>
      <c r="G300" s="82"/>
      <c r="H300" s="82"/>
      <c r="I300" s="87"/>
    </row>
    <row r="301" spans="1:9" ht="15.75">
      <c r="A301" s="85"/>
      <c r="B301" s="86"/>
      <c r="C301" s="86"/>
      <c r="D301" s="82"/>
      <c r="E301" s="82"/>
      <c r="F301" s="82"/>
      <c r="G301" s="82"/>
      <c r="H301" s="82"/>
      <c r="I301" s="87"/>
    </row>
    <row r="302" spans="1:9" ht="15.75">
      <c r="A302" s="85"/>
      <c r="B302" s="86"/>
      <c r="C302" s="86"/>
      <c r="D302" s="82"/>
      <c r="E302" s="82"/>
      <c r="F302" s="82"/>
      <c r="G302" s="82"/>
      <c r="H302" s="82"/>
      <c r="I302" s="87"/>
    </row>
    <row r="303" spans="1:9" ht="15.75">
      <c r="A303" s="85"/>
      <c r="B303" s="86"/>
      <c r="C303" s="86"/>
      <c r="D303" s="82"/>
      <c r="E303" s="82"/>
      <c r="F303" s="82"/>
      <c r="G303" s="82"/>
      <c r="H303" s="82"/>
      <c r="I303" s="87"/>
    </row>
    <row r="304" spans="1:9" ht="15.75">
      <c r="A304" s="85"/>
      <c r="B304" s="86"/>
      <c r="C304" s="86"/>
      <c r="D304" s="82"/>
      <c r="E304" s="82"/>
      <c r="F304" s="82"/>
      <c r="G304" s="82"/>
      <c r="H304" s="82"/>
      <c r="I304" s="87"/>
    </row>
    <row r="305" spans="1:9" ht="15.75">
      <c r="A305" s="85"/>
      <c r="B305" s="86"/>
      <c r="C305" s="86"/>
      <c r="D305" s="82"/>
      <c r="E305" s="82"/>
      <c r="F305" s="82"/>
      <c r="G305" s="82"/>
      <c r="H305" s="82"/>
      <c r="I305" s="87"/>
    </row>
    <row r="306" spans="1:9" ht="15.75">
      <c r="A306" s="85"/>
      <c r="B306" s="86"/>
      <c r="C306" s="86"/>
      <c r="D306" s="82"/>
      <c r="E306" s="82"/>
      <c r="F306" s="82"/>
      <c r="G306" s="82"/>
      <c r="H306" s="82"/>
      <c r="I306" s="87"/>
    </row>
    <row r="307" spans="1:9" ht="15.75">
      <c r="A307" s="85"/>
      <c r="B307" s="86"/>
      <c r="C307" s="86"/>
      <c r="D307" s="82"/>
      <c r="E307" s="82"/>
      <c r="F307" s="82"/>
      <c r="G307" s="82"/>
      <c r="H307" s="82"/>
      <c r="I307" s="87"/>
    </row>
    <row r="308" spans="1:9" ht="15.75">
      <c r="A308" s="85"/>
      <c r="B308" s="86"/>
      <c r="C308" s="86"/>
      <c r="D308" s="82"/>
      <c r="E308" s="82"/>
      <c r="F308" s="82"/>
      <c r="G308" s="82"/>
      <c r="H308" s="82"/>
      <c r="I308" s="87"/>
    </row>
    <row r="309" spans="1:9" ht="15.75">
      <c r="A309" s="85"/>
      <c r="B309" s="86"/>
      <c r="C309" s="86"/>
      <c r="D309" s="82"/>
      <c r="E309" s="82"/>
      <c r="F309" s="82"/>
      <c r="G309" s="82"/>
      <c r="H309" s="82"/>
      <c r="I309" s="87"/>
    </row>
    <row r="310" spans="1:9" ht="15.75">
      <c r="A310" s="85"/>
      <c r="B310" s="86"/>
      <c r="C310" s="86"/>
      <c r="D310" s="82"/>
      <c r="E310" s="82"/>
      <c r="F310" s="82"/>
      <c r="G310" s="82"/>
      <c r="H310" s="82"/>
      <c r="I310" s="87"/>
    </row>
    <row r="311" spans="1:9" ht="15.75">
      <c r="A311" s="85"/>
      <c r="B311" s="86"/>
      <c r="C311" s="86"/>
      <c r="D311" s="82"/>
      <c r="E311" s="82"/>
      <c r="F311" s="82"/>
      <c r="G311" s="82"/>
      <c r="H311" s="82"/>
      <c r="I311" s="87"/>
    </row>
    <row r="312" spans="1:9" ht="15.75">
      <c r="A312" s="85"/>
      <c r="B312" s="86"/>
      <c r="C312" s="86"/>
      <c r="D312" s="82"/>
      <c r="E312" s="82"/>
      <c r="F312" s="82"/>
      <c r="G312" s="82"/>
      <c r="H312" s="82"/>
      <c r="I312" s="87"/>
    </row>
    <row r="313" spans="1:9" ht="15.75">
      <c r="A313" s="85"/>
      <c r="B313" s="86"/>
      <c r="C313" s="86"/>
      <c r="D313" s="82"/>
      <c r="E313" s="82"/>
      <c r="F313" s="82"/>
      <c r="G313" s="82"/>
      <c r="H313" s="82"/>
      <c r="I313" s="87"/>
    </row>
    <row r="314" spans="1:9" ht="15.75">
      <c r="A314" s="85"/>
      <c r="B314" s="86"/>
      <c r="C314" s="86"/>
      <c r="D314" s="82"/>
      <c r="E314" s="82"/>
      <c r="F314" s="82"/>
      <c r="G314" s="82"/>
      <c r="H314" s="82"/>
      <c r="I314" s="87"/>
    </row>
    <row r="315" spans="1:9" ht="15.75">
      <c r="A315" s="85"/>
      <c r="B315" s="86"/>
      <c r="C315" s="86"/>
      <c r="D315" s="82"/>
      <c r="E315" s="82"/>
      <c r="F315" s="82"/>
      <c r="G315" s="82"/>
      <c r="H315" s="82"/>
      <c r="I315" s="87"/>
    </row>
    <row r="316" spans="1:9" ht="15.75">
      <c r="A316" s="85"/>
      <c r="B316" s="86"/>
      <c r="C316" s="86"/>
      <c r="D316" s="82"/>
      <c r="E316" s="82"/>
      <c r="F316" s="82"/>
      <c r="G316" s="82"/>
      <c r="H316" s="82"/>
      <c r="I316" s="87"/>
    </row>
    <row r="317" spans="1:9" ht="15.75">
      <c r="A317" s="85"/>
      <c r="B317" s="86"/>
      <c r="C317" s="86"/>
      <c r="D317" s="82"/>
      <c r="E317" s="82"/>
      <c r="F317" s="82"/>
      <c r="G317" s="82"/>
      <c r="H317" s="82"/>
      <c r="I317" s="87"/>
    </row>
    <row r="318" spans="1:9" ht="15.75">
      <c r="A318" s="85"/>
      <c r="B318" s="86"/>
      <c r="C318" s="86"/>
      <c r="D318" s="82"/>
      <c r="E318" s="82"/>
      <c r="F318" s="82"/>
      <c r="G318" s="82"/>
      <c r="H318" s="82"/>
      <c r="I318" s="87"/>
    </row>
    <row r="319" spans="1:9" ht="15.75">
      <c r="A319" s="85"/>
      <c r="B319" s="86"/>
      <c r="C319" s="86"/>
      <c r="D319" s="82"/>
      <c r="E319" s="82"/>
      <c r="F319" s="82"/>
      <c r="G319" s="82"/>
      <c r="H319" s="82"/>
      <c r="I319" s="87"/>
    </row>
    <row r="320" spans="1:9" ht="15.75">
      <c r="A320" s="85"/>
      <c r="B320" s="86"/>
      <c r="C320" s="86"/>
      <c r="D320" s="82"/>
      <c r="E320" s="82"/>
      <c r="F320" s="82"/>
      <c r="G320" s="82"/>
      <c r="H320" s="82"/>
      <c r="I320" s="87"/>
    </row>
    <row r="321" spans="1:9" ht="15.75">
      <c r="A321" s="85"/>
      <c r="B321" s="86"/>
      <c r="C321" s="86"/>
      <c r="D321" s="82"/>
      <c r="E321" s="82"/>
      <c r="F321" s="82"/>
      <c r="G321" s="82"/>
      <c r="H321" s="82"/>
      <c r="I321" s="87"/>
    </row>
    <row r="322" spans="1:9" ht="15.75">
      <c r="A322" s="85"/>
      <c r="B322" s="86"/>
      <c r="C322" s="86"/>
      <c r="D322" s="82"/>
      <c r="E322" s="82"/>
      <c r="F322" s="82"/>
      <c r="G322" s="82"/>
      <c r="H322" s="82"/>
      <c r="I322" s="87"/>
    </row>
    <row r="323" spans="1:9" ht="15.75">
      <c r="A323" s="85"/>
      <c r="B323" s="86"/>
      <c r="C323" s="86"/>
      <c r="D323" s="82"/>
      <c r="E323" s="82"/>
      <c r="F323" s="82"/>
      <c r="G323" s="82"/>
      <c r="H323" s="82"/>
      <c r="I323" s="87"/>
    </row>
    <row r="324" spans="1:9" ht="15.75">
      <c r="A324" s="85"/>
      <c r="B324" s="86"/>
      <c r="C324" s="86"/>
      <c r="D324" s="82"/>
      <c r="E324" s="82"/>
      <c r="F324" s="82"/>
      <c r="G324" s="82"/>
      <c r="H324" s="82"/>
      <c r="I324" s="87"/>
    </row>
    <row r="325" spans="1:9" ht="15.75">
      <c r="A325" s="85"/>
      <c r="B325" s="86"/>
      <c r="C325" s="86"/>
      <c r="D325" s="82"/>
      <c r="E325" s="82"/>
      <c r="F325" s="82"/>
      <c r="G325" s="82"/>
      <c r="H325" s="82"/>
      <c r="I325" s="87"/>
    </row>
    <row r="326" spans="1:9" ht="15.75">
      <c r="A326" s="85"/>
      <c r="B326" s="86"/>
      <c r="C326" s="86"/>
      <c r="D326" s="82"/>
      <c r="E326" s="82"/>
      <c r="F326" s="82"/>
      <c r="G326" s="82"/>
      <c r="H326" s="82"/>
      <c r="I326" s="87"/>
    </row>
    <row r="327" spans="1:9" ht="15.75">
      <c r="A327" s="85"/>
      <c r="B327" s="86"/>
      <c r="C327" s="86"/>
      <c r="D327" s="82"/>
      <c r="E327" s="82"/>
      <c r="F327" s="82"/>
      <c r="G327" s="82"/>
      <c r="H327" s="82"/>
      <c r="I327" s="87"/>
    </row>
    <row r="328" spans="1:9" ht="15.75">
      <c r="A328" s="85"/>
      <c r="B328" s="86"/>
      <c r="C328" s="86"/>
      <c r="D328" s="82"/>
      <c r="E328" s="82"/>
      <c r="F328" s="82"/>
      <c r="G328" s="82"/>
      <c r="H328" s="82"/>
      <c r="I328" s="87"/>
    </row>
    <row r="329" spans="1:9" ht="15.75">
      <c r="A329" s="85"/>
      <c r="B329" s="86"/>
      <c r="C329" s="86"/>
      <c r="D329" s="82"/>
      <c r="E329" s="82"/>
      <c r="F329" s="82"/>
      <c r="G329" s="82"/>
      <c r="H329" s="82"/>
      <c r="I329" s="87"/>
    </row>
    <row r="330" spans="1:9" ht="15.75">
      <c r="A330" s="85"/>
      <c r="B330" s="86"/>
      <c r="C330" s="86"/>
      <c r="D330" s="82"/>
      <c r="E330" s="82"/>
      <c r="F330" s="82"/>
      <c r="G330" s="82"/>
      <c r="H330" s="82"/>
      <c r="I330" s="87"/>
    </row>
    <row r="331" spans="1:9" ht="15.75">
      <c r="A331" s="85"/>
      <c r="B331" s="86"/>
      <c r="C331" s="86"/>
      <c r="D331" s="82"/>
      <c r="E331" s="82"/>
      <c r="F331" s="82"/>
      <c r="G331" s="82"/>
      <c r="H331" s="82"/>
      <c r="I331" s="87"/>
    </row>
    <row r="332" spans="1:9" ht="15.75">
      <c r="A332" s="85"/>
      <c r="B332" s="86"/>
      <c r="C332" s="86"/>
      <c r="D332" s="82"/>
      <c r="E332" s="82"/>
      <c r="F332" s="82"/>
      <c r="G332" s="82"/>
      <c r="H332" s="82"/>
      <c r="I332" s="87"/>
    </row>
    <row r="333" spans="1:9" ht="15.75">
      <c r="A333" s="85"/>
      <c r="B333" s="86"/>
      <c r="C333" s="86"/>
      <c r="D333" s="82"/>
      <c r="E333" s="82"/>
      <c r="F333" s="82"/>
      <c r="G333" s="82"/>
      <c r="H333" s="82"/>
      <c r="I333" s="87"/>
    </row>
    <row r="334" spans="1:9" ht="15.75">
      <c r="A334" s="85"/>
      <c r="B334" s="86"/>
      <c r="C334" s="86"/>
      <c r="D334" s="82"/>
      <c r="E334" s="82"/>
      <c r="F334" s="82"/>
      <c r="G334" s="82"/>
      <c r="H334" s="82"/>
      <c r="I334" s="87"/>
    </row>
    <row r="335" spans="1:9" ht="15.75">
      <c r="A335" s="85"/>
      <c r="B335" s="86"/>
      <c r="C335" s="86"/>
      <c r="D335" s="82"/>
      <c r="E335" s="82"/>
      <c r="F335" s="82"/>
      <c r="G335" s="82"/>
      <c r="H335" s="82"/>
      <c r="I335" s="87"/>
    </row>
    <row r="336" spans="1:9" ht="15.75">
      <c r="A336" s="85"/>
      <c r="B336" s="86"/>
      <c r="C336" s="86"/>
      <c r="D336" s="82"/>
      <c r="E336" s="82"/>
      <c r="F336" s="82"/>
      <c r="G336" s="82"/>
      <c r="H336" s="82"/>
      <c r="I336" s="87"/>
    </row>
    <row r="337" spans="1:9" ht="15.75">
      <c r="A337" s="85"/>
      <c r="B337" s="86"/>
      <c r="C337" s="86"/>
      <c r="D337" s="82"/>
      <c r="E337" s="82"/>
      <c r="F337" s="82"/>
      <c r="G337" s="82"/>
      <c r="H337" s="82"/>
      <c r="I337" s="87"/>
    </row>
    <row r="338" spans="1:9" ht="15.75">
      <c r="A338" s="85"/>
      <c r="B338" s="86"/>
      <c r="C338" s="86"/>
      <c r="D338" s="82"/>
      <c r="E338" s="82"/>
      <c r="F338" s="82"/>
      <c r="G338" s="82"/>
      <c r="H338" s="82"/>
      <c r="I338" s="87"/>
    </row>
    <row r="339" spans="1:9" ht="15.75">
      <c r="A339" s="85"/>
      <c r="B339" s="86"/>
      <c r="C339" s="86"/>
      <c r="D339" s="82"/>
      <c r="E339" s="82"/>
      <c r="F339" s="82"/>
      <c r="G339" s="82"/>
      <c r="H339" s="82"/>
      <c r="I339" s="87"/>
    </row>
    <row r="340" spans="1:9" ht="15.75">
      <c r="A340" s="85"/>
      <c r="B340" s="86"/>
      <c r="C340" s="86"/>
      <c r="D340" s="82"/>
      <c r="E340" s="82"/>
      <c r="F340" s="82"/>
      <c r="G340" s="82"/>
      <c r="H340" s="82"/>
      <c r="I340" s="87"/>
    </row>
    <row r="341" spans="1:9" ht="15.75">
      <c r="A341" s="85"/>
      <c r="B341" s="86"/>
      <c r="C341" s="86"/>
      <c r="D341" s="82"/>
      <c r="E341" s="82"/>
      <c r="F341" s="82"/>
      <c r="G341" s="82"/>
      <c r="H341" s="82"/>
      <c r="I341" s="87"/>
    </row>
    <row r="342" spans="1:9" ht="15.75">
      <c r="A342" s="85"/>
      <c r="B342" s="86"/>
      <c r="C342" s="86"/>
      <c r="D342" s="82"/>
      <c r="E342" s="82"/>
      <c r="F342" s="82"/>
      <c r="G342" s="82"/>
      <c r="H342" s="82"/>
      <c r="I342" s="87"/>
    </row>
    <row r="343" spans="1:9" ht="15.75">
      <c r="A343" s="85"/>
      <c r="B343" s="86"/>
      <c r="C343" s="86"/>
      <c r="D343" s="82"/>
      <c r="E343" s="82"/>
      <c r="F343" s="82"/>
      <c r="G343" s="82"/>
      <c r="H343" s="82"/>
      <c r="I343" s="87"/>
    </row>
    <row r="344" spans="1:9" ht="15.75">
      <c r="A344" s="85"/>
      <c r="B344" s="86"/>
      <c r="C344" s="86"/>
      <c r="D344" s="82"/>
      <c r="E344" s="82"/>
      <c r="F344" s="82"/>
      <c r="G344" s="82"/>
      <c r="H344" s="82"/>
      <c r="I344" s="87"/>
    </row>
    <row r="345" spans="1:9" ht="15.75">
      <c r="A345" s="85"/>
      <c r="B345" s="86"/>
      <c r="C345" s="86"/>
      <c r="D345" s="82"/>
      <c r="E345" s="82"/>
      <c r="F345" s="82"/>
      <c r="G345" s="82"/>
      <c r="H345" s="82"/>
      <c r="I345" s="87"/>
    </row>
  </sheetData>
  <sheetProtection selectLockedCells="1" selectUnlockedCells="1"/>
  <mergeCells count="11">
    <mergeCell ref="A2:H2"/>
    <mergeCell ref="A3:I3"/>
    <mergeCell ref="A4:I4"/>
    <mergeCell ref="A5:I5"/>
    <mergeCell ref="F7:G7"/>
    <mergeCell ref="H7:I7"/>
    <mergeCell ref="B9:C9"/>
    <mergeCell ref="A6:H6"/>
    <mergeCell ref="A7:A8"/>
    <mergeCell ref="B7:C8"/>
    <mergeCell ref="D7:E7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77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2"/>
  <sheetViews>
    <sheetView view="pageBreakPreview" zoomScale="75" zoomScaleNormal="75" zoomScaleSheetLayoutView="75" zoomScalePageLayoutView="0" workbookViewId="0" topLeftCell="A1">
      <pane xSplit="3" ySplit="8" topLeftCell="D18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88" sqref="D188"/>
    </sheetView>
  </sheetViews>
  <sheetFormatPr defaultColWidth="9.140625" defaultRowHeight="12.75"/>
  <cols>
    <col min="1" max="1" width="52.140625" style="4" customWidth="1"/>
    <col min="2" max="2" width="11.421875" style="5" customWidth="1"/>
    <col min="3" max="3" width="15.00390625" style="5" customWidth="1"/>
    <col min="4" max="4" width="20.421875" style="83" customWidth="1"/>
    <col min="5" max="5" width="20.8515625" style="83" customWidth="1"/>
    <col min="6" max="6" width="15.8515625" style="83" customWidth="1"/>
    <col min="7" max="7" width="13.7109375" style="83" customWidth="1"/>
    <col min="8" max="9" width="21.57421875" style="83" customWidth="1"/>
    <col min="10" max="10" width="17.57421875" style="83" customWidth="1"/>
    <col min="11" max="11" width="13.140625" style="6" customWidth="1"/>
    <col min="12" max="12" width="20.28125" style="6" customWidth="1"/>
    <col min="13" max="13" width="20.28125" style="2" customWidth="1"/>
    <col min="14" max="16384" width="9.140625" style="1" customWidth="1"/>
  </cols>
  <sheetData>
    <row r="1" ht="12.75">
      <c r="M1" s="100" t="s">
        <v>407</v>
      </c>
    </row>
    <row r="2" spans="1:12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22.5">
      <c r="A3" s="115" t="s">
        <v>372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22.5">
      <c r="A4" s="115" t="s">
        <v>409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22.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5.75">
      <c r="A6" s="121"/>
      <c r="B6" s="121"/>
      <c r="C6" s="121"/>
      <c r="D6" s="121"/>
      <c r="E6" s="121"/>
      <c r="F6" s="121"/>
      <c r="G6" s="121"/>
      <c r="H6" s="121"/>
      <c r="I6" s="121"/>
      <c r="J6" s="113"/>
      <c r="K6" s="113"/>
      <c r="L6" s="113"/>
      <c r="M6" s="7" t="s">
        <v>2</v>
      </c>
    </row>
    <row r="7" spans="1:13" ht="30" customHeight="1">
      <c r="A7" s="117" t="s">
        <v>7</v>
      </c>
      <c r="B7" s="117"/>
      <c r="C7" s="119"/>
      <c r="D7" s="122" t="s">
        <v>8</v>
      </c>
      <c r="E7" s="123"/>
      <c r="F7" s="110" t="s">
        <v>391</v>
      </c>
      <c r="G7" s="110"/>
      <c r="H7" s="124" t="s">
        <v>9</v>
      </c>
      <c r="I7" s="125"/>
      <c r="J7" s="110" t="s">
        <v>391</v>
      </c>
      <c r="K7" s="110"/>
      <c r="L7" s="110" t="s">
        <v>10</v>
      </c>
      <c r="M7" s="110"/>
    </row>
    <row r="8" spans="1:13" ht="47.25">
      <c r="A8" s="118"/>
      <c r="B8" s="118"/>
      <c r="C8" s="120"/>
      <c r="D8" s="60" t="s">
        <v>379</v>
      </c>
      <c r="E8" s="60" t="s">
        <v>394</v>
      </c>
      <c r="F8" s="51" t="s">
        <v>395</v>
      </c>
      <c r="G8" s="51" t="s">
        <v>396</v>
      </c>
      <c r="H8" s="60" t="s">
        <v>379</v>
      </c>
      <c r="I8" s="60" t="s">
        <v>394</v>
      </c>
      <c r="J8" s="51" t="s">
        <v>395</v>
      </c>
      <c r="K8" s="51" t="s">
        <v>396</v>
      </c>
      <c r="L8" s="60" t="s">
        <v>379</v>
      </c>
      <c r="M8" s="60" t="s">
        <v>394</v>
      </c>
    </row>
    <row r="9" spans="1:13" s="3" customFormat="1" ht="15.75">
      <c r="A9" s="43">
        <v>1</v>
      </c>
      <c r="B9" s="111">
        <v>2</v>
      </c>
      <c r="C9" s="112"/>
      <c r="D9" s="65">
        <v>3</v>
      </c>
      <c r="E9" s="65">
        <v>4</v>
      </c>
      <c r="F9" s="63">
        <v>5</v>
      </c>
      <c r="G9" s="63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7">
        <v>12</v>
      </c>
    </row>
    <row r="10" spans="1:13" s="3" customFormat="1" ht="19.5" customHeight="1">
      <c r="A10" s="40" t="s">
        <v>3</v>
      </c>
      <c r="B10" s="41"/>
      <c r="C10" s="42"/>
      <c r="D10" s="60"/>
      <c r="E10" s="60"/>
      <c r="F10" s="51"/>
      <c r="G10" s="73"/>
      <c r="H10" s="51"/>
      <c r="I10" s="51"/>
      <c r="J10" s="51"/>
      <c r="K10" s="51"/>
      <c r="L10" s="51"/>
      <c r="M10" s="67"/>
    </row>
    <row r="11" spans="1:13" s="21" customFormat="1" ht="26.25" customHeight="1">
      <c r="A11" s="18" t="s">
        <v>11</v>
      </c>
      <c r="B11" s="18"/>
      <c r="C11" s="19" t="s">
        <v>12</v>
      </c>
      <c r="D11" s="20">
        <v>97892334.64999998</v>
      </c>
      <c r="E11" s="20">
        <v>82630908.29</v>
      </c>
      <c r="F11" s="64">
        <f>E11-D11</f>
        <v>-15261426.35999997</v>
      </c>
      <c r="G11" s="74">
        <f>E11/D11*100</f>
        <v>84.40998836674494</v>
      </c>
      <c r="H11" s="64">
        <v>11026.24</v>
      </c>
      <c r="I11" s="20">
        <v>23123.46</v>
      </c>
      <c r="J11" s="64">
        <f>I11-H11</f>
        <v>12097.22</v>
      </c>
      <c r="K11" s="74">
        <f>I11/H11*100</f>
        <v>209.71301186986676</v>
      </c>
      <c r="L11" s="64">
        <f aca="true" t="shared" si="0" ref="L11:L42">D11+H11</f>
        <v>97903360.88999997</v>
      </c>
      <c r="M11" s="68">
        <f aca="true" t="shared" si="1" ref="M11:M42">E11+I11</f>
        <v>82654031.75</v>
      </c>
    </row>
    <row r="12" spans="1:13" s="17" customFormat="1" ht="39" customHeight="1">
      <c r="A12" s="18" t="s">
        <v>13</v>
      </c>
      <c r="B12" s="18"/>
      <c r="C12" s="19" t="s">
        <v>14</v>
      </c>
      <c r="D12" s="20">
        <v>85058635.76</v>
      </c>
      <c r="E12" s="20">
        <v>65611908.91000001</v>
      </c>
      <c r="F12" s="64">
        <f aca="true" t="shared" si="2" ref="F12:F77">E12-D12</f>
        <v>-19446726.849999994</v>
      </c>
      <c r="G12" s="74">
        <f aca="true" t="shared" si="3" ref="G12:G66">E12/D12*100</f>
        <v>77.13726927754809</v>
      </c>
      <c r="H12" s="64">
        <v>0</v>
      </c>
      <c r="I12" s="20">
        <v>0</v>
      </c>
      <c r="J12" s="64">
        <f aca="true" t="shared" si="4" ref="J12:J77">I12-H12</f>
        <v>0</v>
      </c>
      <c r="K12" s="74">
        <v>0</v>
      </c>
      <c r="L12" s="64">
        <f t="shared" si="0"/>
        <v>85058635.76</v>
      </c>
      <c r="M12" s="68">
        <f t="shared" si="1"/>
        <v>65611908.91000001</v>
      </c>
    </row>
    <row r="13" spans="1:13" s="12" customFormat="1" ht="26.25" customHeight="1">
      <c r="A13" s="28" t="s">
        <v>15</v>
      </c>
      <c r="B13" s="28"/>
      <c r="C13" s="29" t="s">
        <v>16</v>
      </c>
      <c r="D13" s="30">
        <v>85053745.46000001</v>
      </c>
      <c r="E13" s="30">
        <v>65612308.91000001</v>
      </c>
      <c r="F13" s="64">
        <f t="shared" si="2"/>
        <v>-19441436.549999997</v>
      </c>
      <c r="G13" s="74">
        <f t="shared" si="3"/>
        <v>77.14217469806415</v>
      </c>
      <c r="H13" s="71">
        <v>0</v>
      </c>
      <c r="I13" s="30">
        <v>0</v>
      </c>
      <c r="J13" s="64">
        <f t="shared" si="4"/>
        <v>0</v>
      </c>
      <c r="K13" s="74">
        <v>0</v>
      </c>
      <c r="L13" s="64">
        <f t="shared" si="0"/>
        <v>85053745.46000001</v>
      </c>
      <c r="M13" s="68">
        <f t="shared" si="1"/>
        <v>65612308.91000001</v>
      </c>
    </row>
    <row r="14" spans="1:13" s="12" customFormat="1" ht="50.25" customHeight="1">
      <c r="A14" s="28" t="s">
        <v>17</v>
      </c>
      <c r="B14" s="28"/>
      <c r="C14" s="29" t="s">
        <v>18</v>
      </c>
      <c r="D14" s="30">
        <v>84084862.84</v>
      </c>
      <c r="E14" s="30">
        <v>62921083.24</v>
      </c>
      <c r="F14" s="64">
        <f t="shared" si="2"/>
        <v>-21163779.6</v>
      </c>
      <c r="G14" s="74">
        <f t="shared" si="3"/>
        <v>74.83045237253788</v>
      </c>
      <c r="H14" s="71">
        <v>0</v>
      </c>
      <c r="I14" s="30">
        <v>0</v>
      </c>
      <c r="J14" s="64">
        <f t="shared" si="4"/>
        <v>0</v>
      </c>
      <c r="K14" s="74">
        <v>0</v>
      </c>
      <c r="L14" s="64">
        <f t="shared" si="0"/>
        <v>84084862.84</v>
      </c>
      <c r="M14" s="68">
        <f t="shared" si="1"/>
        <v>62921083.24</v>
      </c>
    </row>
    <row r="15" spans="1:13" s="12" customFormat="1" ht="50.25" customHeight="1">
      <c r="A15" s="28" t="s">
        <v>19</v>
      </c>
      <c r="B15" s="28"/>
      <c r="C15" s="57" t="s">
        <v>20</v>
      </c>
      <c r="D15" s="30">
        <v>408587.18</v>
      </c>
      <c r="E15" s="30">
        <v>2121046.74</v>
      </c>
      <c r="F15" s="64">
        <f t="shared" si="2"/>
        <v>1712459.5600000003</v>
      </c>
      <c r="G15" s="74">
        <f t="shared" si="3"/>
        <v>519.1173007435036</v>
      </c>
      <c r="H15" s="71">
        <v>0</v>
      </c>
      <c r="I15" s="30">
        <v>0</v>
      </c>
      <c r="J15" s="64">
        <f t="shared" si="4"/>
        <v>0</v>
      </c>
      <c r="K15" s="74">
        <v>0</v>
      </c>
      <c r="L15" s="64">
        <f t="shared" si="0"/>
        <v>408587.18</v>
      </c>
      <c r="M15" s="68">
        <f t="shared" si="1"/>
        <v>2121046.74</v>
      </c>
    </row>
    <row r="16" spans="1:13" s="12" customFormat="1" ht="51.75" customHeight="1">
      <c r="A16" s="28" t="s">
        <v>21</v>
      </c>
      <c r="B16" s="28"/>
      <c r="C16" s="57" t="s">
        <v>22</v>
      </c>
      <c r="D16" s="30">
        <v>560295.44</v>
      </c>
      <c r="E16" s="30">
        <v>570178.9299999999</v>
      </c>
      <c r="F16" s="64">
        <f t="shared" si="2"/>
        <v>9883.48999999999</v>
      </c>
      <c r="G16" s="74">
        <f t="shared" si="3"/>
        <v>101.7639783040176</v>
      </c>
      <c r="H16" s="71">
        <v>0</v>
      </c>
      <c r="I16" s="30">
        <v>0</v>
      </c>
      <c r="J16" s="64">
        <f t="shared" si="4"/>
        <v>0</v>
      </c>
      <c r="K16" s="74">
        <v>0</v>
      </c>
      <c r="L16" s="64">
        <f t="shared" si="0"/>
        <v>560295.44</v>
      </c>
      <c r="M16" s="68">
        <f t="shared" si="1"/>
        <v>570178.9299999999</v>
      </c>
    </row>
    <row r="17" spans="1:13" s="17" customFormat="1" ht="28.5" customHeight="1">
      <c r="A17" s="18" t="s">
        <v>373</v>
      </c>
      <c r="B17" s="18"/>
      <c r="C17" s="58">
        <v>11020000</v>
      </c>
      <c r="D17" s="20">
        <v>4890.3</v>
      </c>
      <c r="E17" s="20">
        <v>-400</v>
      </c>
      <c r="F17" s="64">
        <f t="shared" si="2"/>
        <v>-5290.3</v>
      </c>
      <c r="G17" s="74">
        <f t="shared" si="3"/>
        <v>-8.179457293008609</v>
      </c>
      <c r="H17" s="64">
        <v>0</v>
      </c>
      <c r="I17" s="20">
        <v>0</v>
      </c>
      <c r="J17" s="64">
        <f t="shared" si="4"/>
        <v>0</v>
      </c>
      <c r="K17" s="74">
        <v>0</v>
      </c>
      <c r="L17" s="64">
        <f t="shared" si="0"/>
        <v>4890.3</v>
      </c>
      <c r="M17" s="68">
        <f t="shared" si="1"/>
        <v>-400</v>
      </c>
    </row>
    <row r="18" spans="1:13" s="12" customFormat="1" ht="34.5" customHeight="1">
      <c r="A18" s="28" t="s">
        <v>374</v>
      </c>
      <c r="B18" s="28"/>
      <c r="C18" s="57">
        <v>11020200</v>
      </c>
      <c r="D18" s="30">
        <v>4890.3</v>
      </c>
      <c r="E18" s="30">
        <v>-400</v>
      </c>
      <c r="F18" s="64">
        <f t="shared" si="2"/>
        <v>-5290.3</v>
      </c>
      <c r="G18" s="74">
        <f t="shared" si="3"/>
        <v>-8.179457293008609</v>
      </c>
      <c r="H18" s="71">
        <v>0</v>
      </c>
      <c r="I18" s="30">
        <v>0</v>
      </c>
      <c r="J18" s="64">
        <f t="shared" si="4"/>
        <v>0</v>
      </c>
      <c r="K18" s="74">
        <v>0</v>
      </c>
      <c r="L18" s="64">
        <f t="shared" si="0"/>
        <v>4890.3</v>
      </c>
      <c r="M18" s="68">
        <f t="shared" si="1"/>
        <v>-400</v>
      </c>
    </row>
    <row r="19" spans="1:13" s="22" customFormat="1" ht="33" customHeight="1">
      <c r="A19" s="18" t="s">
        <v>23</v>
      </c>
      <c r="B19" s="18"/>
      <c r="C19" s="19" t="s">
        <v>24</v>
      </c>
      <c r="D19" s="20">
        <v>2705.44</v>
      </c>
      <c r="E19" s="20">
        <v>49994.79</v>
      </c>
      <c r="F19" s="64">
        <f t="shared" si="2"/>
        <v>47289.35</v>
      </c>
      <c r="G19" s="74">
        <f t="shared" si="3"/>
        <v>1847.9356407830148</v>
      </c>
      <c r="H19" s="64">
        <v>0</v>
      </c>
      <c r="I19" s="20">
        <v>0</v>
      </c>
      <c r="J19" s="64">
        <f t="shared" si="4"/>
        <v>0</v>
      </c>
      <c r="K19" s="74">
        <v>0</v>
      </c>
      <c r="L19" s="64">
        <f t="shared" si="0"/>
        <v>2705.44</v>
      </c>
      <c r="M19" s="68">
        <f t="shared" si="1"/>
        <v>49994.79</v>
      </c>
    </row>
    <row r="20" spans="1:13" s="12" customFormat="1" ht="33" customHeight="1">
      <c r="A20" s="28" t="s">
        <v>25</v>
      </c>
      <c r="B20" s="28"/>
      <c r="C20" s="29" t="s">
        <v>26</v>
      </c>
      <c r="D20" s="30">
        <v>428.81</v>
      </c>
      <c r="E20" s="30">
        <v>46998.15</v>
      </c>
      <c r="F20" s="64">
        <f t="shared" si="2"/>
        <v>46569.340000000004</v>
      </c>
      <c r="G20" s="74">
        <f t="shared" si="3"/>
        <v>10960.133858818592</v>
      </c>
      <c r="H20" s="71">
        <v>0</v>
      </c>
      <c r="I20" s="30">
        <v>0</v>
      </c>
      <c r="J20" s="64">
        <f t="shared" si="4"/>
        <v>0</v>
      </c>
      <c r="K20" s="74">
        <v>0</v>
      </c>
      <c r="L20" s="64">
        <f t="shared" si="0"/>
        <v>428.81</v>
      </c>
      <c r="M20" s="68">
        <f t="shared" si="1"/>
        <v>46998.15</v>
      </c>
    </row>
    <row r="21" spans="1:13" s="12" customFormat="1" ht="83.25" customHeight="1">
      <c r="A21" s="28" t="s">
        <v>231</v>
      </c>
      <c r="B21" s="28"/>
      <c r="C21" s="29" t="s">
        <v>230</v>
      </c>
      <c r="D21" s="30">
        <v>428.81</v>
      </c>
      <c r="E21" s="30">
        <v>46998.15</v>
      </c>
      <c r="F21" s="64">
        <f t="shared" si="2"/>
        <v>46569.340000000004</v>
      </c>
      <c r="G21" s="74">
        <f t="shared" si="3"/>
        <v>10960.133858818592</v>
      </c>
      <c r="H21" s="71">
        <v>0</v>
      </c>
      <c r="I21" s="30">
        <v>0</v>
      </c>
      <c r="J21" s="64">
        <f t="shared" si="4"/>
        <v>0</v>
      </c>
      <c r="K21" s="74">
        <v>0</v>
      </c>
      <c r="L21" s="64">
        <f t="shared" si="0"/>
        <v>428.81</v>
      </c>
      <c r="M21" s="68">
        <f t="shared" si="1"/>
        <v>46998.15</v>
      </c>
    </row>
    <row r="22" spans="1:13" s="12" customFormat="1" ht="33" customHeight="1">
      <c r="A22" s="28" t="s">
        <v>375</v>
      </c>
      <c r="B22" s="28"/>
      <c r="C22" s="29">
        <v>13030000</v>
      </c>
      <c r="D22" s="30">
        <v>2276.63</v>
      </c>
      <c r="E22" s="30">
        <v>2996.64</v>
      </c>
      <c r="F22" s="64">
        <f t="shared" si="2"/>
        <v>720.0099999999998</v>
      </c>
      <c r="G22" s="74">
        <f t="shared" si="3"/>
        <v>131.6261316068048</v>
      </c>
      <c r="H22" s="71">
        <v>0</v>
      </c>
      <c r="I22" s="30">
        <v>0</v>
      </c>
      <c r="J22" s="64">
        <f t="shared" si="4"/>
        <v>0</v>
      </c>
      <c r="K22" s="74">
        <v>0</v>
      </c>
      <c r="L22" s="64">
        <f t="shared" si="0"/>
        <v>2276.63</v>
      </c>
      <c r="M22" s="68">
        <f t="shared" si="1"/>
        <v>2996.64</v>
      </c>
    </row>
    <row r="23" spans="1:13" s="12" customFormat="1" ht="48.75" customHeight="1">
      <c r="A23" s="28" t="s">
        <v>376</v>
      </c>
      <c r="B23" s="28"/>
      <c r="C23" s="29">
        <v>13030100</v>
      </c>
      <c r="D23" s="30">
        <v>2276.63</v>
      </c>
      <c r="E23" s="30">
        <v>2996.64</v>
      </c>
      <c r="F23" s="64">
        <f t="shared" si="2"/>
        <v>720.0099999999998</v>
      </c>
      <c r="G23" s="74">
        <f t="shared" si="3"/>
        <v>131.6261316068048</v>
      </c>
      <c r="H23" s="71">
        <v>0</v>
      </c>
      <c r="I23" s="30">
        <v>0</v>
      </c>
      <c r="J23" s="64">
        <f t="shared" si="4"/>
        <v>0</v>
      </c>
      <c r="K23" s="74">
        <v>0</v>
      </c>
      <c r="L23" s="64">
        <f t="shared" si="0"/>
        <v>2276.63</v>
      </c>
      <c r="M23" s="68">
        <f t="shared" si="1"/>
        <v>2996.64</v>
      </c>
    </row>
    <row r="24" spans="1:13" s="22" customFormat="1" ht="26.25" customHeight="1">
      <c r="A24" s="18" t="s">
        <v>232</v>
      </c>
      <c r="B24" s="18"/>
      <c r="C24" s="19" t="s">
        <v>287</v>
      </c>
      <c r="D24" s="20">
        <v>3954848.15</v>
      </c>
      <c r="E24" s="20">
        <v>6791267.24</v>
      </c>
      <c r="F24" s="64">
        <f t="shared" si="2"/>
        <v>2836419.0900000003</v>
      </c>
      <c r="G24" s="74">
        <f t="shared" si="3"/>
        <v>171.72005049043412</v>
      </c>
      <c r="H24" s="64">
        <v>0</v>
      </c>
      <c r="I24" s="20">
        <v>0</v>
      </c>
      <c r="J24" s="64">
        <f t="shared" si="4"/>
        <v>0</v>
      </c>
      <c r="K24" s="74">
        <v>0</v>
      </c>
      <c r="L24" s="64">
        <f t="shared" si="0"/>
        <v>3954848.15</v>
      </c>
      <c r="M24" s="68">
        <f t="shared" si="1"/>
        <v>6791267.24</v>
      </c>
    </row>
    <row r="25" spans="1:13" s="12" customFormat="1" ht="30.75" customHeight="1">
      <c r="A25" s="28" t="s">
        <v>233</v>
      </c>
      <c r="B25" s="28"/>
      <c r="C25" s="29" t="s">
        <v>288</v>
      </c>
      <c r="D25" s="30">
        <v>654194.66</v>
      </c>
      <c r="E25" s="30">
        <v>1360666.12</v>
      </c>
      <c r="F25" s="64">
        <f t="shared" si="2"/>
        <v>706471.4600000001</v>
      </c>
      <c r="G25" s="74">
        <f t="shared" si="3"/>
        <v>207.99101600737617</v>
      </c>
      <c r="H25" s="71">
        <v>0</v>
      </c>
      <c r="I25" s="30">
        <v>0</v>
      </c>
      <c r="J25" s="64">
        <f t="shared" si="4"/>
        <v>0</v>
      </c>
      <c r="K25" s="74">
        <v>0</v>
      </c>
      <c r="L25" s="64">
        <f t="shared" si="0"/>
        <v>654194.66</v>
      </c>
      <c r="M25" s="68">
        <f t="shared" si="1"/>
        <v>1360666.12</v>
      </c>
    </row>
    <row r="26" spans="1:13" s="12" customFormat="1" ht="26.25" customHeight="1">
      <c r="A26" s="28" t="s">
        <v>234</v>
      </c>
      <c r="B26" s="28"/>
      <c r="C26" s="29" t="s">
        <v>289</v>
      </c>
      <c r="D26" s="30">
        <v>654194.66</v>
      </c>
      <c r="E26" s="30">
        <v>1360666.12</v>
      </c>
      <c r="F26" s="64">
        <f t="shared" si="2"/>
        <v>706471.4600000001</v>
      </c>
      <c r="G26" s="74">
        <f t="shared" si="3"/>
        <v>207.99101600737617</v>
      </c>
      <c r="H26" s="71">
        <v>0</v>
      </c>
      <c r="I26" s="30">
        <v>0</v>
      </c>
      <c r="J26" s="64">
        <f t="shared" si="4"/>
        <v>0</v>
      </c>
      <c r="K26" s="74">
        <v>0</v>
      </c>
      <c r="L26" s="64">
        <f t="shared" si="0"/>
        <v>654194.66</v>
      </c>
      <c r="M26" s="68">
        <f t="shared" si="1"/>
        <v>1360666.12</v>
      </c>
    </row>
    <row r="27" spans="1:13" s="12" customFormat="1" ht="30.75" customHeight="1">
      <c r="A27" s="28" t="s">
        <v>235</v>
      </c>
      <c r="B27" s="28"/>
      <c r="C27" s="29" t="s">
        <v>290</v>
      </c>
      <c r="D27" s="30">
        <v>2787545.8</v>
      </c>
      <c r="E27" s="30">
        <v>4762364.2</v>
      </c>
      <c r="F27" s="64">
        <f t="shared" si="2"/>
        <v>1974818.4000000004</v>
      </c>
      <c r="G27" s="74">
        <f t="shared" si="3"/>
        <v>170.8443391315759</v>
      </c>
      <c r="H27" s="71">
        <v>0</v>
      </c>
      <c r="I27" s="30">
        <v>0</v>
      </c>
      <c r="J27" s="64">
        <f t="shared" si="4"/>
        <v>0</v>
      </c>
      <c r="K27" s="74">
        <v>0</v>
      </c>
      <c r="L27" s="64">
        <f t="shared" si="0"/>
        <v>2787545.8</v>
      </c>
      <c r="M27" s="68">
        <f t="shared" si="1"/>
        <v>4762364.2</v>
      </c>
    </row>
    <row r="28" spans="1:13" s="12" customFormat="1" ht="26.25" customHeight="1">
      <c r="A28" s="28" t="s">
        <v>234</v>
      </c>
      <c r="B28" s="28"/>
      <c r="C28" s="29" t="s">
        <v>291</v>
      </c>
      <c r="D28" s="30">
        <v>2787545.8</v>
      </c>
      <c r="E28" s="30">
        <v>4762364.2</v>
      </c>
      <c r="F28" s="64">
        <f t="shared" si="2"/>
        <v>1974818.4000000004</v>
      </c>
      <c r="G28" s="74">
        <f t="shared" si="3"/>
        <v>170.8443391315759</v>
      </c>
      <c r="H28" s="71">
        <v>0</v>
      </c>
      <c r="I28" s="30">
        <v>0</v>
      </c>
      <c r="J28" s="64">
        <f t="shared" si="4"/>
        <v>0</v>
      </c>
      <c r="K28" s="74">
        <v>0</v>
      </c>
      <c r="L28" s="64">
        <f t="shared" si="0"/>
        <v>2787545.8</v>
      </c>
      <c r="M28" s="68">
        <f t="shared" si="1"/>
        <v>4762364.2</v>
      </c>
    </row>
    <row r="29" spans="1:13" s="12" customFormat="1" ht="32.25" customHeight="1">
      <c r="A29" s="28" t="s">
        <v>292</v>
      </c>
      <c r="B29" s="28"/>
      <c r="C29" s="29" t="s">
        <v>293</v>
      </c>
      <c r="D29" s="30">
        <v>513107.69</v>
      </c>
      <c r="E29" s="30">
        <v>668236.92</v>
      </c>
      <c r="F29" s="64">
        <f t="shared" si="2"/>
        <v>155129.23000000004</v>
      </c>
      <c r="G29" s="74">
        <f t="shared" si="3"/>
        <v>130.2332693552108</v>
      </c>
      <c r="H29" s="71">
        <v>0</v>
      </c>
      <c r="I29" s="30">
        <v>0</v>
      </c>
      <c r="J29" s="64">
        <f t="shared" si="4"/>
        <v>0</v>
      </c>
      <c r="K29" s="74">
        <v>0</v>
      </c>
      <c r="L29" s="64">
        <f t="shared" si="0"/>
        <v>513107.69</v>
      </c>
      <c r="M29" s="68">
        <f t="shared" si="1"/>
        <v>668236.92</v>
      </c>
    </row>
    <row r="30" spans="1:13" s="22" customFormat="1" ht="21" customHeight="1">
      <c r="A30" s="18" t="s">
        <v>236</v>
      </c>
      <c r="B30" s="18"/>
      <c r="C30" s="19" t="s">
        <v>294</v>
      </c>
      <c r="D30" s="20">
        <v>8876145.3</v>
      </c>
      <c r="E30" s="20">
        <v>10177737.35</v>
      </c>
      <c r="F30" s="64">
        <f t="shared" si="2"/>
        <v>1301592.0499999989</v>
      </c>
      <c r="G30" s="74">
        <f t="shared" si="3"/>
        <v>114.6639335658464</v>
      </c>
      <c r="H30" s="64">
        <v>0</v>
      </c>
      <c r="I30" s="20">
        <v>0</v>
      </c>
      <c r="J30" s="64">
        <f t="shared" si="4"/>
        <v>0</v>
      </c>
      <c r="K30" s="74">
        <v>0</v>
      </c>
      <c r="L30" s="64">
        <f t="shared" si="0"/>
        <v>8876145.3</v>
      </c>
      <c r="M30" s="68">
        <f t="shared" si="1"/>
        <v>10177737.35</v>
      </c>
    </row>
    <row r="31" spans="1:13" s="17" customFormat="1" ht="21" customHeight="1">
      <c r="A31" s="18" t="s">
        <v>237</v>
      </c>
      <c r="B31" s="18"/>
      <c r="C31" s="19" t="s">
        <v>295</v>
      </c>
      <c r="D31" s="20">
        <v>4359733.86</v>
      </c>
      <c r="E31" s="20">
        <v>4412728.2</v>
      </c>
      <c r="F31" s="64">
        <f t="shared" si="2"/>
        <v>52994.33999999985</v>
      </c>
      <c r="G31" s="74">
        <f t="shared" si="3"/>
        <v>101.21554071192777</v>
      </c>
      <c r="H31" s="64">
        <v>0</v>
      </c>
      <c r="I31" s="20">
        <v>0</v>
      </c>
      <c r="J31" s="64">
        <f t="shared" si="4"/>
        <v>0</v>
      </c>
      <c r="K31" s="74">
        <v>0</v>
      </c>
      <c r="L31" s="64">
        <f t="shared" si="0"/>
        <v>4359733.86</v>
      </c>
      <c r="M31" s="68">
        <f t="shared" si="1"/>
        <v>4412728.2</v>
      </c>
    </row>
    <row r="32" spans="1:13" s="12" customFormat="1" ht="50.25" customHeight="1">
      <c r="A32" s="28" t="s">
        <v>296</v>
      </c>
      <c r="B32" s="28"/>
      <c r="C32" s="29" t="s">
        <v>297</v>
      </c>
      <c r="D32" s="30">
        <v>104860.24</v>
      </c>
      <c r="E32" s="30">
        <v>234853.61</v>
      </c>
      <c r="F32" s="64">
        <f t="shared" si="2"/>
        <v>129993.36999999998</v>
      </c>
      <c r="G32" s="74">
        <f t="shared" si="3"/>
        <v>223.96821712405006</v>
      </c>
      <c r="H32" s="71">
        <v>0</v>
      </c>
      <c r="I32" s="30">
        <v>0</v>
      </c>
      <c r="J32" s="64">
        <f t="shared" si="4"/>
        <v>0</v>
      </c>
      <c r="K32" s="74">
        <v>0</v>
      </c>
      <c r="L32" s="64">
        <f t="shared" si="0"/>
        <v>104860.24</v>
      </c>
      <c r="M32" s="68">
        <f t="shared" si="1"/>
        <v>234853.61</v>
      </c>
    </row>
    <row r="33" spans="1:13" s="12" customFormat="1" ht="50.25" customHeight="1">
      <c r="A33" s="28" t="s">
        <v>298</v>
      </c>
      <c r="B33" s="28"/>
      <c r="C33" s="29" t="s">
        <v>299</v>
      </c>
      <c r="D33" s="30">
        <v>95999.27</v>
      </c>
      <c r="E33" s="30">
        <v>298067.47</v>
      </c>
      <c r="F33" s="64">
        <f t="shared" si="2"/>
        <v>202068.19999999995</v>
      </c>
      <c r="G33" s="74">
        <f t="shared" si="3"/>
        <v>310.48930892911994</v>
      </c>
      <c r="H33" s="71">
        <v>0</v>
      </c>
      <c r="I33" s="30">
        <v>0</v>
      </c>
      <c r="J33" s="64">
        <f t="shared" si="4"/>
        <v>0</v>
      </c>
      <c r="K33" s="74">
        <v>0</v>
      </c>
      <c r="L33" s="64">
        <f t="shared" si="0"/>
        <v>95999.27</v>
      </c>
      <c r="M33" s="68">
        <f t="shared" si="1"/>
        <v>298067.47</v>
      </c>
    </row>
    <row r="34" spans="1:13" s="12" customFormat="1" ht="50.25" customHeight="1">
      <c r="A34" s="28" t="s">
        <v>300</v>
      </c>
      <c r="B34" s="28"/>
      <c r="C34" s="29" t="s">
        <v>301</v>
      </c>
      <c r="D34" s="30">
        <v>1070656.32</v>
      </c>
      <c r="E34" s="30">
        <v>1227722.21</v>
      </c>
      <c r="F34" s="64">
        <f t="shared" si="2"/>
        <v>157065.8899999999</v>
      </c>
      <c r="G34" s="74">
        <f t="shared" si="3"/>
        <v>114.67005677414765</v>
      </c>
      <c r="H34" s="71">
        <v>0</v>
      </c>
      <c r="I34" s="30">
        <v>0</v>
      </c>
      <c r="J34" s="64">
        <f t="shared" si="4"/>
        <v>0</v>
      </c>
      <c r="K34" s="74">
        <v>0</v>
      </c>
      <c r="L34" s="64">
        <f t="shared" si="0"/>
        <v>1070656.32</v>
      </c>
      <c r="M34" s="68">
        <f t="shared" si="1"/>
        <v>1227722.21</v>
      </c>
    </row>
    <row r="35" spans="1:13" s="12" customFormat="1" ht="26.25" customHeight="1">
      <c r="A35" s="28" t="s">
        <v>238</v>
      </c>
      <c r="B35" s="28"/>
      <c r="C35" s="29" t="s">
        <v>302</v>
      </c>
      <c r="D35" s="30">
        <v>1802952.07</v>
      </c>
      <c r="E35" s="30">
        <v>1665549.74</v>
      </c>
      <c r="F35" s="64">
        <f t="shared" si="2"/>
        <v>-137402.33000000007</v>
      </c>
      <c r="G35" s="74">
        <f t="shared" si="3"/>
        <v>92.37903589971751</v>
      </c>
      <c r="H35" s="71">
        <v>0</v>
      </c>
      <c r="I35" s="30">
        <v>0</v>
      </c>
      <c r="J35" s="64">
        <f t="shared" si="4"/>
        <v>0</v>
      </c>
      <c r="K35" s="74">
        <v>0</v>
      </c>
      <c r="L35" s="64">
        <f t="shared" si="0"/>
        <v>1802952.07</v>
      </c>
      <c r="M35" s="68">
        <f t="shared" si="1"/>
        <v>1665549.74</v>
      </c>
    </row>
    <row r="36" spans="1:13" s="12" customFormat="1" ht="26.25" customHeight="1">
      <c r="A36" s="28" t="s">
        <v>303</v>
      </c>
      <c r="B36" s="28"/>
      <c r="C36" s="29" t="s">
        <v>304</v>
      </c>
      <c r="D36" s="30">
        <v>811587.1</v>
      </c>
      <c r="E36" s="30">
        <v>687960.44</v>
      </c>
      <c r="F36" s="64">
        <f t="shared" si="2"/>
        <v>-123626.66000000003</v>
      </c>
      <c r="G36" s="74">
        <f t="shared" si="3"/>
        <v>84.76729607949657</v>
      </c>
      <c r="H36" s="71">
        <v>0</v>
      </c>
      <c r="I36" s="30">
        <v>0</v>
      </c>
      <c r="J36" s="64">
        <f t="shared" si="4"/>
        <v>0</v>
      </c>
      <c r="K36" s="74">
        <v>0</v>
      </c>
      <c r="L36" s="64">
        <f t="shared" si="0"/>
        <v>811587.1</v>
      </c>
      <c r="M36" s="68">
        <f t="shared" si="1"/>
        <v>687960.44</v>
      </c>
    </row>
    <row r="37" spans="1:13" s="12" customFormat="1" ht="26.25" customHeight="1">
      <c r="A37" s="28" t="s">
        <v>305</v>
      </c>
      <c r="B37" s="28"/>
      <c r="C37" s="29" t="s">
        <v>306</v>
      </c>
      <c r="D37" s="30">
        <v>240075.99</v>
      </c>
      <c r="E37" s="30">
        <v>175587.56</v>
      </c>
      <c r="F37" s="64">
        <f t="shared" si="2"/>
        <v>-64488.42999999999</v>
      </c>
      <c r="G37" s="74">
        <f t="shared" si="3"/>
        <v>73.1383259108918</v>
      </c>
      <c r="H37" s="71">
        <v>0</v>
      </c>
      <c r="I37" s="30">
        <v>0</v>
      </c>
      <c r="J37" s="64">
        <f t="shared" si="4"/>
        <v>0</v>
      </c>
      <c r="K37" s="74">
        <v>0</v>
      </c>
      <c r="L37" s="64">
        <f t="shared" si="0"/>
        <v>240075.99</v>
      </c>
      <c r="M37" s="68">
        <f t="shared" si="1"/>
        <v>175587.56</v>
      </c>
    </row>
    <row r="38" spans="1:13" s="12" customFormat="1" ht="26.25" customHeight="1">
      <c r="A38" s="28" t="s">
        <v>307</v>
      </c>
      <c r="B38" s="28"/>
      <c r="C38" s="29" t="s">
        <v>308</v>
      </c>
      <c r="D38" s="30">
        <v>149452.87</v>
      </c>
      <c r="E38" s="30">
        <v>58403.84</v>
      </c>
      <c r="F38" s="64">
        <f t="shared" si="2"/>
        <v>-91049.03</v>
      </c>
      <c r="G38" s="74">
        <f t="shared" si="3"/>
        <v>39.07843322112182</v>
      </c>
      <c r="H38" s="71">
        <v>0</v>
      </c>
      <c r="I38" s="30">
        <v>0</v>
      </c>
      <c r="J38" s="64">
        <f t="shared" si="4"/>
        <v>0</v>
      </c>
      <c r="K38" s="74">
        <v>0</v>
      </c>
      <c r="L38" s="64">
        <f t="shared" si="0"/>
        <v>149452.87</v>
      </c>
      <c r="M38" s="68">
        <f t="shared" si="1"/>
        <v>58403.84</v>
      </c>
    </row>
    <row r="39" spans="1:13" s="12" customFormat="1" ht="26.25" customHeight="1">
      <c r="A39" s="28" t="s">
        <v>239</v>
      </c>
      <c r="B39" s="28"/>
      <c r="C39" s="29" t="s">
        <v>309</v>
      </c>
      <c r="D39" s="30">
        <v>52900</v>
      </c>
      <c r="E39" s="30">
        <v>39583.33</v>
      </c>
      <c r="F39" s="64">
        <f t="shared" si="2"/>
        <v>-13316.669999999998</v>
      </c>
      <c r="G39" s="74">
        <f t="shared" si="3"/>
        <v>74.82671077504726</v>
      </c>
      <c r="H39" s="71">
        <v>0</v>
      </c>
      <c r="I39" s="30">
        <v>0</v>
      </c>
      <c r="J39" s="64">
        <f t="shared" si="4"/>
        <v>0</v>
      </c>
      <c r="K39" s="74">
        <v>0</v>
      </c>
      <c r="L39" s="64">
        <f t="shared" si="0"/>
        <v>52900</v>
      </c>
      <c r="M39" s="68">
        <f t="shared" si="1"/>
        <v>39583.33</v>
      </c>
    </row>
    <row r="40" spans="1:13" s="12" customFormat="1" ht="26.25" customHeight="1">
      <c r="A40" s="28" t="s">
        <v>240</v>
      </c>
      <c r="B40" s="28"/>
      <c r="C40" s="29" t="s">
        <v>310</v>
      </c>
      <c r="D40" s="30">
        <v>31250</v>
      </c>
      <c r="E40" s="30">
        <v>25000</v>
      </c>
      <c r="F40" s="64">
        <f t="shared" si="2"/>
        <v>-6250</v>
      </c>
      <c r="G40" s="74">
        <f t="shared" si="3"/>
        <v>80</v>
      </c>
      <c r="H40" s="71">
        <v>0</v>
      </c>
      <c r="I40" s="30">
        <v>0</v>
      </c>
      <c r="J40" s="64">
        <f t="shared" si="4"/>
        <v>0</v>
      </c>
      <c r="K40" s="74">
        <v>0</v>
      </c>
      <c r="L40" s="64">
        <f t="shared" si="0"/>
        <v>31250</v>
      </c>
      <c r="M40" s="68">
        <f t="shared" si="1"/>
        <v>25000</v>
      </c>
    </row>
    <row r="41" spans="1:13" s="17" customFormat="1" ht="26.25" customHeight="1">
      <c r="A41" s="18" t="s">
        <v>241</v>
      </c>
      <c r="B41" s="18"/>
      <c r="C41" s="19" t="s">
        <v>311</v>
      </c>
      <c r="D41" s="20">
        <v>4516411.4399999995</v>
      </c>
      <c r="E41" s="20">
        <v>5765009.149999999</v>
      </c>
      <c r="F41" s="64">
        <f t="shared" si="2"/>
        <v>1248597.71</v>
      </c>
      <c r="G41" s="74">
        <f t="shared" si="3"/>
        <v>127.64579194317159</v>
      </c>
      <c r="H41" s="64">
        <v>0</v>
      </c>
      <c r="I41" s="20">
        <v>0</v>
      </c>
      <c r="J41" s="64">
        <f t="shared" si="4"/>
        <v>0</v>
      </c>
      <c r="K41" s="74">
        <v>0</v>
      </c>
      <c r="L41" s="64">
        <f t="shared" si="0"/>
        <v>4516411.4399999995</v>
      </c>
      <c r="M41" s="68">
        <f t="shared" si="1"/>
        <v>5765009.149999999</v>
      </c>
    </row>
    <row r="42" spans="1:13" s="12" customFormat="1" ht="26.25" customHeight="1">
      <c r="A42" s="28" t="s">
        <v>242</v>
      </c>
      <c r="B42" s="28"/>
      <c r="C42" s="29" t="s">
        <v>312</v>
      </c>
      <c r="D42" s="30">
        <v>312149.4</v>
      </c>
      <c r="E42" s="30">
        <v>602119.84</v>
      </c>
      <c r="F42" s="64">
        <f t="shared" si="2"/>
        <v>289970.43999999994</v>
      </c>
      <c r="G42" s="74">
        <f t="shared" si="3"/>
        <v>192.89476129058713</v>
      </c>
      <c r="H42" s="71">
        <v>0</v>
      </c>
      <c r="I42" s="30">
        <v>0</v>
      </c>
      <c r="J42" s="64">
        <f t="shared" si="4"/>
        <v>0</v>
      </c>
      <c r="K42" s="74">
        <v>0</v>
      </c>
      <c r="L42" s="64">
        <f t="shared" si="0"/>
        <v>312149.4</v>
      </c>
      <c r="M42" s="68">
        <f t="shared" si="1"/>
        <v>602119.84</v>
      </c>
    </row>
    <row r="43" spans="1:13" s="12" customFormat="1" ht="26.25" customHeight="1">
      <c r="A43" s="28" t="s">
        <v>243</v>
      </c>
      <c r="B43" s="28"/>
      <c r="C43" s="29" t="s">
        <v>313</v>
      </c>
      <c r="D43" s="30">
        <v>3719877.61</v>
      </c>
      <c r="E43" s="30">
        <v>4549597.56</v>
      </c>
      <c r="F43" s="64">
        <f t="shared" si="2"/>
        <v>829719.9499999997</v>
      </c>
      <c r="G43" s="74">
        <f t="shared" si="3"/>
        <v>122.30503357877949</v>
      </c>
      <c r="H43" s="71">
        <v>0</v>
      </c>
      <c r="I43" s="30">
        <v>0</v>
      </c>
      <c r="J43" s="64">
        <f t="shared" si="4"/>
        <v>0</v>
      </c>
      <c r="K43" s="74">
        <v>0</v>
      </c>
      <c r="L43" s="64">
        <f aca="true" t="shared" si="5" ref="L43:L76">D43+H43</f>
        <v>3719877.61</v>
      </c>
      <c r="M43" s="68">
        <f aca="true" t="shared" si="6" ref="M43:M76">E43+I43</f>
        <v>4549597.56</v>
      </c>
    </row>
    <row r="44" spans="1:13" s="12" customFormat="1" ht="86.25" customHeight="1">
      <c r="A44" s="28" t="s">
        <v>314</v>
      </c>
      <c r="B44" s="28"/>
      <c r="C44" s="29" t="s">
        <v>315</v>
      </c>
      <c r="D44" s="30">
        <v>484384.43</v>
      </c>
      <c r="E44" s="30">
        <v>613291.75</v>
      </c>
      <c r="F44" s="64">
        <f t="shared" si="2"/>
        <v>128907.32</v>
      </c>
      <c r="G44" s="74">
        <f t="shared" si="3"/>
        <v>126.61260602451651</v>
      </c>
      <c r="H44" s="71">
        <v>0</v>
      </c>
      <c r="I44" s="30">
        <v>0</v>
      </c>
      <c r="J44" s="64">
        <f t="shared" si="4"/>
        <v>0</v>
      </c>
      <c r="K44" s="74">
        <v>0</v>
      </c>
      <c r="L44" s="64">
        <f t="shared" si="5"/>
        <v>484384.43</v>
      </c>
      <c r="M44" s="68">
        <f t="shared" si="6"/>
        <v>613291.75</v>
      </c>
    </row>
    <row r="45" spans="1:13" s="22" customFormat="1" ht="26.25" customHeight="1">
      <c r="A45" s="18" t="s">
        <v>27</v>
      </c>
      <c r="B45" s="18"/>
      <c r="C45" s="19" t="s">
        <v>28</v>
      </c>
      <c r="D45" s="20">
        <v>0</v>
      </c>
      <c r="E45" s="20">
        <v>0</v>
      </c>
      <c r="F45" s="64">
        <f t="shared" si="2"/>
        <v>0</v>
      </c>
      <c r="G45" s="74">
        <v>0</v>
      </c>
      <c r="H45" s="64">
        <v>11026.24</v>
      </c>
      <c r="I45" s="20">
        <v>23123.46</v>
      </c>
      <c r="J45" s="64">
        <f t="shared" si="4"/>
        <v>12097.22</v>
      </c>
      <c r="K45" s="74">
        <f>I45/H45*100</f>
        <v>209.71301186986676</v>
      </c>
      <c r="L45" s="64">
        <f t="shared" si="5"/>
        <v>11026.24</v>
      </c>
      <c r="M45" s="68">
        <f t="shared" si="6"/>
        <v>23123.46</v>
      </c>
    </row>
    <row r="46" spans="1:13" s="12" customFormat="1" ht="26.25" customHeight="1">
      <c r="A46" s="28" t="s">
        <v>29</v>
      </c>
      <c r="B46" s="28"/>
      <c r="C46" s="29" t="s">
        <v>30</v>
      </c>
      <c r="D46" s="30">
        <v>0</v>
      </c>
      <c r="E46" s="30">
        <v>0</v>
      </c>
      <c r="F46" s="64">
        <f t="shared" si="2"/>
        <v>0</v>
      </c>
      <c r="G46" s="74">
        <v>0</v>
      </c>
      <c r="H46" s="71">
        <v>11026.24</v>
      </c>
      <c r="I46" s="30">
        <v>23123.46</v>
      </c>
      <c r="J46" s="64">
        <f t="shared" si="4"/>
        <v>12097.22</v>
      </c>
      <c r="K46" s="74">
        <f>I46/H46*100</f>
        <v>209.71301186986676</v>
      </c>
      <c r="L46" s="64">
        <f t="shared" si="5"/>
        <v>11026.24</v>
      </c>
      <c r="M46" s="68">
        <f t="shared" si="6"/>
        <v>23123.46</v>
      </c>
    </row>
    <row r="47" spans="1:13" s="12" customFormat="1" ht="51.75" customHeight="1">
      <c r="A47" s="28" t="s">
        <v>31</v>
      </c>
      <c r="B47" s="28"/>
      <c r="C47" s="29" t="s">
        <v>32</v>
      </c>
      <c r="D47" s="30">
        <v>0</v>
      </c>
      <c r="E47" s="30">
        <v>0</v>
      </c>
      <c r="F47" s="64">
        <f t="shared" si="2"/>
        <v>0</v>
      </c>
      <c r="G47" s="74">
        <v>0</v>
      </c>
      <c r="H47" s="71">
        <v>6427.74</v>
      </c>
      <c r="I47" s="30">
        <v>21583.98</v>
      </c>
      <c r="J47" s="64">
        <f t="shared" si="4"/>
        <v>15156.24</v>
      </c>
      <c r="K47" s="74">
        <f>I47/H47*100</f>
        <v>335.79422938700077</v>
      </c>
      <c r="L47" s="64">
        <f t="shared" si="5"/>
        <v>6427.74</v>
      </c>
      <c r="M47" s="68">
        <f t="shared" si="6"/>
        <v>21583.98</v>
      </c>
    </row>
    <row r="48" spans="1:13" s="12" customFormat="1" ht="31.5" customHeight="1">
      <c r="A48" s="28" t="s">
        <v>383</v>
      </c>
      <c r="B48" s="28"/>
      <c r="C48" s="29" t="s">
        <v>384</v>
      </c>
      <c r="D48" s="30">
        <v>0</v>
      </c>
      <c r="E48" s="30">
        <v>0</v>
      </c>
      <c r="F48" s="64">
        <f t="shared" si="2"/>
        <v>0</v>
      </c>
      <c r="G48" s="74">
        <v>0</v>
      </c>
      <c r="H48" s="71">
        <v>4598.5</v>
      </c>
      <c r="I48" s="30">
        <v>1539.48</v>
      </c>
      <c r="J48" s="64">
        <f t="shared" si="4"/>
        <v>-3059.02</v>
      </c>
      <c r="K48" s="74">
        <v>0</v>
      </c>
      <c r="L48" s="64">
        <f t="shared" si="5"/>
        <v>4598.5</v>
      </c>
      <c r="M48" s="68">
        <f t="shared" si="6"/>
        <v>1539.48</v>
      </c>
    </row>
    <row r="49" spans="1:13" s="22" customFormat="1" ht="26.25" customHeight="1">
      <c r="A49" s="18" t="s">
        <v>33</v>
      </c>
      <c r="B49" s="18"/>
      <c r="C49" s="19" t="s">
        <v>34</v>
      </c>
      <c r="D49" s="20">
        <v>186340.34</v>
      </c>
      <c r="E49" s="20">
        <v>238115.7</v>
      </c>
      <c r="F49" s="64">
        <f t="shared" si="2"/>
        <v>51775.360000000015</v>
      </c>
      <c r="G49" s="74">
        <f t="shared" si="3"/>
        <v>127.78537379506767</v>
      </c>
      <c r="H49" s="106">
        <v>2279287.9099999997</v>
      </c>
      <c r="I49" s="20">
        <v>817628.8700000001</v>
      </c>
      <c r="J49" s="64">
        <f t="shared" si="4"/>
        <v>-1461659.0399999996</v>
      </c>
      <c r="K49" s="74">
        <f>I49/H49*100</f>
        <v>35.87211893735707</v>
      </c>
      <c r="L49" s="64">
        <f t="shared" si="5"/>
        <v>2465628.2499999995</v>
      </c>
      <c r="M49" s="68">
        <f t="shared" si="6"/>
        <v>1055744.57</v>
      </c>
    </row>
    <row r="50" spans="1:13" s="22" customFormat="1" ht="33" customHeight="1">
      <c r="A50" s="18" t="s">
        <v>35</v>
      </c>
      <c r="B50" s="18"/>
      <c r="C50" s="19" t="s">
        <v>36</v>
      </c>
      <c r="D50" s="20">
        <v>91303.86</v>
      </c>
      <c r="E50" s="20">
        <v>67453.56</v>
      </c>
      <c r="F50" s="64">
        <f t="shared" si="2"/>
        <v>-23850.300000000003</v>
      </c>
      <c r="G50" s="74">
        <f t="shared" si="3"/>
        <v>73.87810329158044</v>
      </c>
      <c r="H50" s="64">
        <v>97533.66</v>
      </c>
      <c r="I50" s="20">
        <v>90111.7</v>
      </c>
      <c r="J50" s="64">
        <f t="shared" si="4"/>
        <v>-7421.960000000006</v>
      </c>
      <c r="K50" s="74">
        <v>0</v>
      </c>
      <c r="L50" s="64">
        <f t="shared" si="5"/>
        <v>188837.52000000002</v>
      </c>
      <c r="M50" s="68">
        <f t="shared" si="6"/>
        <v>157565.26</v>
      </c>
    </row>
    <row r="51" spans="1:13" s="12" customFormat="1" ht="34.5" customHeight="1">
      <c r="A51" s="28" t="s">
        <v>37</v>
      </c>
      <c r="B51" s="28"/>
      <c r="C51" s="29" t="s">
        <v>38</v>
      </c>
      <c r="D51" s="30">
        <v>0</v>
      </c>
      <c r="E51" s="30">
        <v>0</v>
      </c>
      <c r="F51" s="64">
        <f t="shared" si="2"/>
        <v>0</v>
      </c>
      <c r="G51" s="74" t="e">
        <f t="shared" si="3"/>
        <v>#DIV/0!</v>
      </c>
      <c r="H51" s="71">
        <v>0</v>
      </c>
      <c r="I51" s="30">
        <v>0</v>
      </c>
      <c r="J51" s="64">
        <f t="shared" si="4"/>
        <v>0</v>
      </c>
      <c r="K51" s="74">
        <v>0</v>
      </c>
      <c r="L51" s="64">
        <f t="shared" si="5"/>
        <v>0</v>
      </c>
      <c r="M51" s="68">
        <f t="shared" si="6"/>
        <v>0</v>
      </c>
    </row>
    <row r="52" spans="1:13" s="12" customFormat="1" ht="23.25" customHeight="1">
      <c r="A52" s="28" t="s">
        <v>316</v>
      </c>
      <c r="B52" s="28"/>
      <c r="C52" s="29" t="s">
        <v>244</v>
      </c>
      <c r="D52" s="30">
        <v>91303.86</v>
      </c>
      <c r="E52" s="30">
        <v>67453.56</v>
      </c>
      <c r="F52" s="64">
        <f t="shared" si="2"/>
        <v>-23850.300000000003</v>
      </c>
      <c r="G52" s="74">
        <f t="shared" si="3"/>
        <v>73.87810329158044</v>
      </c>
      <c r="H52" s="71">
        <v>0</v>
      </c>
      <c r="I52" s="30">
        <v>0</v>
      </c>
      <c r="J52" s="64">
        <f t="shared" si="4"/>
        <v>0</v>
      </c>
      <c r="K52" s="74">
        <v>0</v>
      </c>
      <c r="L52" s="64">
        <f t="shared" si="5"/>
        <v>91303.86</v>
      </c>
      <c r="M52" s="68">
        <f t="shared" si="6"/>
        <v>67453.56</v>
      </c>
    </row>
    <row r="53" spans="1:13" s="12" customFormat="1" ht="23.25" customHeight="1">
      <c r="A53" s="28" t="s">
        <v>245</v>
      </c>
      <c r="B53" s="28"/>
      <c r="C53" s="29" t="s">
        <v>247</v>
      </c>
      <c r="D53" s="30">
        <v>18359.8</v>
      </c>
      <c r="E53" s="30">
        <v>13167.4</v>
      </c>
      <c r="F53" s="64">
        <f t="shared" si="2"/>
        <v>-5192.4</v>
      </c>
      <c r="G53" s="74">
        <f t="shared" si="3"/>
        <v>71.71864617261626</v>
      </c>
      <c r="H53" s="71">
        <v>0</v>
      </c>
      <c r="I53" s="30">
        <v>0</v>
      </c>
      <c r="J53" s="64">
        <f t="shared" si="4"/>
        <v>0</v>
      </c>
      <c r="K53" s="74">
        <v>0</v>
      </c>
      <c r="L53" s="64">
        <f t="shared" si="5"/>
        <v>18359.8</v>
      </c>
      <c r="M53" s="68">
        <f t="shared" si="6"/>
        <v>13167.4</v>
      </c>
    </row>
    <row r="54" spans="1:13" s="12" customFormat="1" ht="53.25" customHeight="1">
      <c r="A54" s="28" t="s">
        <v>246</v>
      </c>
      <c r="B54" s="28"/>
      <c r="C54" s="29" t="s">
        <v>248</v>
      </c>
      <c r="D54" s="30">
        <v>72944.06</v>
      </c>
      <c r="E54" s="30">
        <v>54286.16</v>
      </c>
      <c r="F54" s="64">
        <f t="shared" si="2"/>
        <v>-18657.899999999994</v>
      </c>
      <c r="G54" s="74">
        <f t="shared" si="3"/>
        <v>74.42163213838113</v>
      </c>
      <c r="H54" s="71">
        <v>0</v>
      </c>
      <c r="I54" s="30">
        <v>0</v>
      </c>
      <c r="J54" s="64">
        <f t="shared" si="4"/>
        <v>0</v>
      </c>
      <c r="K54" s="74">
        <v>0</v>
      </c>
      <c r="L54" s="64">
        <f t="shared" si="5"/>
        <v>72944.06</v>
      </c>
      <c r="M54" s="68">
        <f t="shared" si="6"/>
        <v>54286.16</v>
      </c>
    </row>
    <row r="55" spans="1:13" s="12" customFormat="1" ht="51.75" customHeight="1">
      <c r="A55" s="28" t="s">
        <v>39</v>
      </c>
      <c r="B55" s="28"/>
      <c r="C55" s="29" t="s">
        <v>40</v>
      </c>
      <c r="D55" s="30">
        <v>0</v>
      </c>
      <c r="E55" s="30">
        <v>0</v>
      </c>
      <c r="F55" s="64">
        <f t="shared" si="2"/>
        <v>0</v>
      </c>
      <c r="G55" s="74">
        <v>0</v>
      </c>
      <c r="H55" s="71">
        <v>97533.66</v>
      </c>
      <c r="I55" s="30">
        <v>90111.7</v>
      </c>
      <c r="J55" s="64">
        <f t="shared" si="4"/>
        <v>-7421.960000000006</v>
      </c>
      <c r="K55" s="74">
        <v>0</v>
      </c>
      <c r="L55" s="64">
        <f t="shared" si="5"/>
        <v>97533.66</v>
      </c>
      <c r="M55" s="68">
        <f t="shared" si="6"/>
        <v>90111.7</v>
      </c>
    </row>
    <row r="56" spans="1:13" s="22" customFormat="1" ht="33" customHeight="1">
      <c r="A56" s="18" t="s">
        <v>41</v>
      </c>
      <c r="B56" s="18"/>
      <c r="C56" s="19" t="s">
        <v>42</v>
      </c>
      <c r="D56" s="20">
        <v>10872.66</v>
      </c>
      <c r="E56" s="20">
        <v>130175.25</v>
      </c>
      <c r="F56" s="64">
        <f t="shared" si="2"/>
        <v>119302.59</v>
      </c>
      <c r="G56" s="74">
        <f t="shared" si="3"/>
        <v>1197.2714128833238</v>
      </c>
      <c r="H56" s="64">
        <v>0</v>
      </c>
      <c r="I56" s="20">
        <v>0</v>
      </c>
      <c r="J56" s="64">
        <f t="shared" si="4"/>
        <v>0</v>
      </c>
      <c r="K56" s="74">
        <v>0</v>
      </c>
      <c r="L56" s="64">
        <f t="shared" si="5"/>
        <v>10872.66</v>
      </c>
      <c r="M56" s="68">
        <f t="shared" si="6"/>
        <v>130175.25</v>
      </c>
    </row>
    <row r="57" spans="1:13" s="17" customFormat="1" ht="26.25" customHeight="1">
      <c r="A57" s="18" t="s">
        <v>43</v>
      </c>
      <c r="B57" s="18"/>
      <c r="C57" s="19" t="s">
        <v>44</v>
      </c>
      <c r="D57" s="20">
        <v>6751.79</v>
      </c>
      <c r="E57" s="20">
        <v>107017.81</v>
      </c>
      <c r="F57" s="64">
        <f t="shared" si="2"/>
        <v>100266.02</v>
      </c>
      <c r="G57" s="74">
        <f t="shared" si="3"/>
        <v>1585.028710904812</v>
      </c>
      <c r="H57" s="64">
        <v>0</v>
      </c>
      <c r="I57" s="20">
        <v>0</v>
      </c>
      <c r="J57" s="64">
        <f t="shared" si="4"/>
        <v>0</v>
      </c>
      <c r="K57" s="74">
        <v>0</v>
      </c>
      <c r="L57" s="64">
        <f t="shared" si="5"/>
        <v>6751.79</v>
      </c>
      <c r="M57" s="68">
        <f t="shared" si="6"/>
        <v>107017.81</v>
      </c>
    </row>
    <row r="58" spans="1:13" s="12" customFormat="1" ht="26.25" customHeight="1">
      <c r="A58" s="28" t="s">
        <v>252</v>
      </c>
      <c r="B58" s="28"/>
      <c r="C58" s="29" t="s">
        <v>249</v>
      </c>
      <c r="D58" s="30">
        <v>6751.79</v>
      </c>
      <c r="E58" s="30">
        <v>17301.61</v>
      </c>
      <c r="F58" s="64">
        <f t="shared" si="2"/>
        <v>10549.82</v>
      </c>
      <c r="G58" s="74">
        <f t="shared" si="3"/>
        <v>256.25219386266457</v>
      </c>
      <c r="H58" s="71">
        <v>0</v>
      </c>
      <c r="I58" s="30">
        <v>0</v>
      </c>
      <c r="J58" s="64">
        <f t="shared" si="4"/>
        <v>0</v>
      </c>
      <c r="K58" s="74">
        <v>0</v>
      </c>
      <c r="L58" s="64">
        <f t="shared" si="5"/>
        <v>6751.79</v>
      </c>
      <c r="M58" s="68">
        <f t="shared" si="6"/>
        <v>17301.61</v>
      </c>
    </row>
    <row r="59" spans="1:13" s="12" customFormat="1" ht="34.5" customHeight="1">
      <c r="A59" s="28" t="s">
        <v>397</v>
      </c>
      <c r="B59" s="28"/>
      <c r="C59" s="29">
        <v>22012600</v>
      </c>
      <c r="D59" s="62">
        <v>0</v>
      </c>
      <c r="E59" s="30">
        <v>89716.2</v>
      </c>
      <c r="F59" s="64">
        <f>E59-D59</f>
        <v>89716.2</v>
      </c>
      <c r="G59" s="74">
        <v>0</v>
      </c>
      <c r="H59" s="71">
        <v>0</v>
      </c>
      <c r="I59" s="30">
        <v>0</v>
      </c>
      <c r="J59" s="64">
        <f t="shared" si="4"/>
        <v>0</v>
      </c>
      <c r="K59" s="74">
        <v>0</v>
      </c>
      <c r="L59" s="64">
        <f t="shared" si="5"/>
        <v>0</v>
      </c>
      <c r="M59" s="68">
        <f t="shared" si="6"/>
        <v>89716.2</v>
      </c>
    </row>
    <row r="60" spans="1:13" s="17" customFormat="1" ht="26.25" customHeight="1">
      <c r="A60" s="18" t="s">
        <v>317</v>
      </c>
      <c r="B60" s="18"/>
      <c r="C60" s="19" t="s">
        <v>250</v>
      </c>
      <c r="D60" s="20">
        <v>4120.87</v>
      </c>
      <c r="E60" s="20">
        <v>10042.44</v>
      </c>
      <c r="F60" s="64">
        <f t="shared" si="2"/>
        <v>5921.570000000001</v>
      </c>
      <c r="G60" s="74">
        <f t="shared" si="3"/>
        <v>243.6970833828779</v>
      </c>
      <c r="H60" s="64">
        <v>0</v>
      </c>
      <c r="I60" s="20">
        <v>0</v>
      </c>
      <c r="J60" s="64">
        <f t="shared" si="4"/>
        <v>0</v>
      </c>
      <c r="K60" s="74">
        <v>0</v>
      </c>
      <c r="L60" s="64">
        <f t="shared" si="5"/>
        <v>4120.87</v>
      </c>
      <c r="M60" s="68">
        <f t="shared" si="6"/>
        <v>10042.44</v>
      </c>
    </row>
    <row r="61" spans="1:13" s="17" customFormat="1" ht="57" customHeight="1">
      <c r="A61" s="28" t="s">
        <v>253</v>
      </c>
      <c r="B61" s="28"/>
      <c r="C61" s="29" t="s">
        <v>251</v>
      </c>
      <c r="D61" s="20">
        <v>4120.87</v>
      </c>
      <c r="E61" s="30">
        <v>10008.29</v>
      </c>
      <c r="F61" s="64">
        <f t="shared" si="2"/>
        <v>5887.420000000001</v>
      </c>
      <c r="G61" s="74">
        <f t="shared" si="3"/>
        <v>242.86837488200308</v>
      </c>
      <c r="H61" s="64">
        <v>0</v>
      </c>
      <c r="I61" s="30">
        <v>0</v>
      </c>
      <c r="J61" s="64">
        <f t="shared" si="4"/>
        <v>0</v>
      </c>
      <c r="K61" s="74">
        <v>0</v>
      </c>
      <c r="L61" s="64">
        <f t="shared" si="5"/>
        <v>4120.87</v>
      </c>
      <c r="M61" s="68">
        <f t="shared" si="6"/>
        <v>10008.29</v>
      </c>
    </row>
    <row r="62" spans="1:13" s="17" customFormat="1" ht="24.75" customHeight="1">
      <c r="A62" s="28" t="s">
        <v>398</v>
      </c>
      <c r="B62" s="28"/>
      <c r="C62" s="29">
        <v>22090200</v>
      </c>
      <c r="D62" s="62">
        <v>0</v>
      </c>
      <c r="E62" s="30">
        <v>34.15</v>
      </c>
      <c r="F62" s="64">
        <f>E62-D62</f>
        <v>34.15</v>
      </c>
      <c r="G62" s="74">
        <v>0</v>
      </c>
      <c r="H62" s="30">
        <v>0</v>
      </c>
      <c r="I62" s="30">
        <v>0</v>
      </c>
      <c r="J62" s="64">
        <f t="shared" si="4"/>
        <v>0</v>
      </c>
      <c r="K62" s="74">
        <v>0</v>
      </c>
      <c r="L62" s="64">
        <f t="shared" si="5"/>
        <v>0</v>
      </c>
      <c r="M62" s="68">
        <f t="shared" si="6"/>
        <v>34.15</v>
      </c>
    </row>
    <row r="63" spans="1:13" s="17" customFormat="1" ht="82.5" customHeight="1">
      <c r="A63" s="18" t="s">
        <v>45</v>
      </c>
      <c r="B63" s="18"/>
      <c r="C63" s="19" t="s">
        <v>46</v>
      </c>
      <c r="D63" s="20">
        <v>0</v>
      </c>
      <c r="E63" s="20">
        <v>13115</v>
      </c>
      <c r="F63" s="64">
        <f t="shared" si="2"/>
        <v>13115</v>
      </c>
      <c r="G63" s="74">
        <v>0</v>
      </c>
      <c r="H63" s="64">
        <v>0</v>
      </c>
      <c r="I63" s="20">
        <v>0</v>
      </c>
      <c r="J63" s="64">
        <f t="shared" si="4"/>
        <v>0</v>
      </c>
      <c r="K63" s="74">
        <v>0</v>
      </c>
      <c r="L63" s="64">
        <f t="shared" si="5"/>
        <v>0</v>
      </c>
      <c r="M63" s="68">
        <f t="shared" si="6"/>
        <v>13115</v>
      </c>
    </row>
    <row r="64" spans="1:13" s="22" customFormat="1" ht="18" customHeight="1">
      <c r="A64" s="18" t="s">
        <v>47</v>
      </c>
      <c r="B64" s="18"/>
      <c r="C64" s="19" t="s">
        <v>48</v>
      </c>
      <c r="D64" s="20">
        <v>84163.82</v>
      </c>
      <c r="E64" s="20">
        <v>40486.89</v>
      </c>
      <c r="F64" s="64">
        <f t="shared" si="2"/>
        <v>-43676.93000000001</v>
      </c>
      <c r="G64" s="74">
        <f t="shared" si="3"/>
        <v>48.10486263575013</v>
      </c>
      <c r="H64" s="64">
        <v>984994.76</v>
      </c>
      <c r="I64" s="20">
        <v>56102.42</v>
      </c>
      <c r="J64" s="64">
        <f t="shared" si="4"/>
        <v>-928892.34</v>
      </c>
      <c r="K64" s="74">
        <f>I64/H64*100</f>
        <v>5.6957074573675905</v>
      </c>
      <c r="L64" s="64">
        <f t="shared" si="5"/>
        <v>1069158.58</v>
      </c>
      <c r="M64" s="68">
        <f t="shared" si="6"/>
        <v>96589.31</v>
      </c>
    </row>
    <row r="65" spans="1:13" s="17" customFormat="1" ht="26.25" customHeight="1">
      <c r="A65" s="18" t="s">
        <v>49</v>
      </c>
      <c r="B65" s="18"/>
      <c r="C65" s="19" t="s">
        <v>50</v>
      </c>
      <c r="D65" s="20">
        <v>84163.82</v>
      </c>
      <c r="E65" s="20">
        <v>40486.89</v>
      </c>
      <c r="F65" s="64">
        <f t="shared" si="2"/>
        <v>-43676.93000000001</v>
      </c>
      <c r="G65" s="74">
        <f t="shared" si="3"/>
        <v>48.10486263575013</v>
      </c>
      <c r="H65" s="64">
        <v>37569.79</v>
      </c>
      <c r="I65" s="20">
        <v>206.63</v>
      </c>
      <c r="J65" s="64">
        <f t="shared" si="4"/>
        <v>-37363.16</v>
      </c>
      <c r="K65" s="74">
        <f>I65/H65*100</f>
        <v>0.5499897657133563</v>
      </c>
      <c r="L65" s="64">
        <f t="shared" si="5"/>
        <v>121733.61000000002</v>
      </c>
      <c r="M65" s="68">
        <f t="shared" si="6"/>
        <v>40693.52</v>
      </c>
    </row>
    <row r="66" spans="1:13" s="12" customFormat="1" ht="26.25" customHeight="1">
      <c r="A66" s="28" t="s">
        <v>49</v>
      </c>
      <c r="B66" s="28"/>
      <c r="C66" s="29" t="s">
        <v>51</v>
      </c>
      <c r="D66" s="30">
        <v>55377.91</v>
      </c>
      <c r="E66" s="30">
        <v>40486.89</v>
      </c>
      <c r="F66" s="64">
        <f t="shared" si="2"/>
        <v>-14891.020000000004</v>
      </c>
      <c r="G66" s="74">
        <f t="shared" si="3"/>
        <v>73.11018057561218</v>
      </c>
      <c r="H66" s="71">
        <v>0</v>
      </c>
      <c r="I66" s="30">
        <v>0</v>
      </c>
      <c r="J66" s="64">
        <f t="shared" si="4"/>
        <v>0</v>
      </c>
      <c r="K66" s="74">
        <v>0</v>
      </c>
      <c r="L66" s="64">
        <f t="shared" si="5"/>
        <v>55377.91</v>
      </c>
      <c r="M66" s="68">
        <f t="shared" si="6"/>
        <v>40486.89</v>
      </c>
    </row>
    <row r="67" spans="1:13" s="12" customFormat="1" ht="65.25" customHeight="1">
      <c r="A67" s="28" t="s">
        <v>385</v>
      </c>
      <c r="B67" s="28"/>
      <c r="C67" s="29" t="s">
        <v>386</v>
      </c>
      <c r="D67" s="30">
        <v>0</v>
      </c>
      <c r="E67" s="30">
        <v>0</v>
      </c>
      <c r="F67" s="64">
        <f t="shared" si="2"/>
        <v>0</v>
      </c>
      <c r="G67" s="74">
        <v>0</v>
      </c>
      <c r="H67" s="71">
        <v>37569.79</v>
      </c>
      <c r="I67" s="30">
        <v>206.63</v>
      </c>
      <c r="J67" s="64">
        <f t="shared" si="4"/>
        <v>-37363.16</v>
      </c>
      <c r="K67" s="74">
        <f>I67/H67*100</f>
        <v>0.5499897657133563</v>
      </c>
      <c r="L67" s="64">
        <f t="shared" si="5"/>
        <v>37569.79</v>
      </c>
      <c r="M67" s="68">
        <f t="shared" si="6"/>
        <v>206.63</v>
      </c>
    </row>
    <row r="68" spans="1:13" s="12" customFormat="1" ht="99" customHeight="1">
      <c r="A68" s="28" t="s">
        <v>416</v>
      </c>
      <c r="B68" s="28"/>
      <c r="C68" s="29" t="s">
        <v>380</v>
      </c>
      <c r="D68" s="62">
        <v>28785.91</v>
      </c>
      <c r="E68" s="30">
        <v>0</v>
      </c>
      <c r="F68" s="64">
        <f t="shared" si="2"/>
        <v>-28785.91</v>
      </c>
      <c r="G68" s="74">
        <v>0</v>
      </c>
      <c r="H68" s="71">
        <v>0</v>
      </c>
      <c r="I68" s="30">
        <v>0</v>
      </c>
      <c r="J68" s="64">
        <f t="shared" si="4"/>
        <v>0</v>
      </c>
      <c r="K68" s="74">
        <v>0</v>
      </c>
      <c r="L68" s="64">
        <f t="shared" si="5"/>
        <v>28785.91</v>
      </c>
      <c r="M68" s="68">
        <f t="shared" si="6"/>
        <v>0</v>
      </c>
    </row>
    <row r="69" spans="1:13" s="17" customFormat="1" ht="36.75" customHeight="1">
      <c r="A69" s="18" t="s">
        <v>229</v>
      </c>
      <c r="B69" s="18"/>
      <c r="C69" s="19" t="s">
        <v>228</v>
      </c>
      <c r="D69" s="20">
        <v>0</v>
      </c>
      <c r="E69" s="20">
        <v>0</v>
      </c>
      <c r="F69" s="64">
        <f t="shared" si="2"/>
        <v>0</v>
      </c>
      <c r="G69" s="74">
        <v>0</v>
      </c>
      <c r="H69" s="64">
        <v>947424.97</v>
      </c>
      <c r="I69" s="20">
        <v>55895.79</v>
      </c>
      <c r="J69" s="64">
        <f t="shared" si="4"/>
        <v>-891529.1799999999</v>
      </c>
      <c r="K69" s="74">
        <f aca="true" t="shared" si="7" ref="K69:K74">I69/H69*100</f>
        <v>5.899759006773909</v>
      </c>
      <c r="L69" s="64">
        <f t="shared" si="5"/>
        <v>947424.97</v>
      </c>
      <c r="M69" s="68">
        <f t="shared" si="6"/>
        <v>55895.79</v>
      </c>
    </row>
    <row r="70" spans="1:13" s="22" customFormat="1" ht="27.75" customHeight="1">
      <c r="A70" s="18" t="s">
        <v>52</v>
      </c>
      <c r="B70" s="18"/>
      <c r="C70" s="19" t="s">
        <v>53</v>
      </c>
      <c r="D70" s="20">
        <v>0</v>
      </c>
      <c r="E70" s="20">
        <v>0</v>
      </c>
      <c r="F70" s="64">
        <f t="shared" si="2"/>
        <v>0</v>
      </c>
      <c r="G70" s="74">
        <v>0</v>
      </c>
      <c r="H70" s="64">
        <v>1196759.4899999998</v>
      </c>
      <c r="I70" s="20">
        <v>55895.79</v>
      </c>
      <c r="J70" s="64">
        <f t="shared" si="4"/>
        <v>-1140863.6999999997</v>
      </c>
      <c r="K70" s="74">
        <f t="shared" si="7"/>
        <v>4.670595091750641</v>
      </c>
      <c r="L70" s="64">
        <f t="shared" si="5"/>
        <v>1196759.4899999998</v>
      </c>
      <c r="M70" s="68">
        <f t="shared" si="6"/>
        <v>55895.79</v>
      </c>
    </row>
    <row r="71" spans="1:13" s="17" customFormat="1" ht="35.25" customHeight="1">
      <c r="A71" s="18" t="s">
        <v>54</v>
      </c>
      <c r="B71" s="18"/>
      <c r="C71" s="19" t="s">
        <v>55</v>
      </c>
      <c r="D71" s="20">
        <v>0</v>
      </c>
      <c r="E71" s="20">
        <v>0</v>
      </c>
      <c r="F71" s="64">
        <f t="shared" si="2"/>
        <v>0</v>
      </c>
      <c r="G71" s="74">
        <v>0</v>
      </c>
      <c r="H71" s="64">
        <v>1154220.7799999998</v>
      </c>
      <c r="I71" s="20">
        <v>671414.7500000001</v>
      </c>
      <c r="J71" s="64">
        <f t="shared" si="4"/>
        <v>-482806.0299999997</v>
      </c>
      <c r="K71" s="74">
        <f t="shared" si="7"/>
        <v>58.17039180320426</v>
      </c>
      <c r="L71" s="64">
        <f t="shared" si="5"/>
        <v>1154220.7799999998</v>
      </c>
      <c r="M71" s="68">
        <f t="shared" si="6"/>
        <v>671414.7500000001</v>
      </c>
    </row>
    <row r="72" spans="1:13" s="12" customFormat="1" ht="35.25" customHeight="1">
      <c r="A72" s="28" t="s">
        <v>56</v>
      </c>
      <c r="B72" s="28"/>
      <c r="C72" s="29" t="s">
        <v>57</v>
      </c>
      <c r="D72" s="30">
        <v>0</v>
      </c>
      <c r="E72" s="30">
        <v>0</v>
      </c>
      <c r="F72" s="64">
        <f t="shared" si="2"/>
        <v>0</v>
      </c>
      <c r="G72" s="74">
        <v>0</v>
      </c>
      <c r="H72" s="71">
        <v>1105112.17</v>
      </c>
      <c r="I72" s="30">
        <v>645035.8600000001</v>
      </c>
      <c r="J72" s="64">
        <f t="shared" si="4"/>
        <v>-460076.3099999998</v>
      </c>
      <c r="K72" s="74">
        <f t="shared" si="7"/>
        <v>58.36836092394133</v>
      </c>
      <c r="L72" s="64">
        <f t="shared" si="5"/>
        <v>1105112.17</v>
      </c>
      <c r="M72" s="68">
        <f t="shared" si="6"/>
        <v>645035.8600000001</v>
      </c>
    </row>
    <row r="73" spans="1:13" s="12" customFormat="1" ht="35.25" customHeight="1">
      <c r="A73" s="28" t="s">
        <v>58</v>
      </c>
      <c r="B73" s="28"/>
      <c r="C73" s="29" t="s">
        <v>59</v>
      </c>
      <c r="D73" s="30">
        <v>0</v>
      </c>
      <c r="E73" s="30">
        <v>0</v>
      </c>
      <c r="F73" s="64">
        <f t="shared" si="2"/>
        <v>0</v>
      </c>
      <c r="G73" s="74">
        <v>0</v>
      </c>
      <c r="H73" s="71">
        <v>1314.71</v>
      </c>
      <c r="I73" s="30">
        <v>599611.43</v>
      </c>
      <c r="J73" s="64">
        <f t="shared" si="4"/>
        <v>598296.7200000001</v>
      </c>
      <c r="K73" s="74">
        <f t="shared" si="7"/>
        <v>45607.88538917328</v>
      </c>
      <c r="L73" s="64">
        <f t="shared" si="5"/>
        <v>1314.71</v>
      </c>
      <c r="M73" s="68">
        <f t="shared" si="6"/>
        <v>599611.43</v>
      </c>
    </row>
    <row r="74" spans="1:13" s="12" customFormat="1" ht="26.25" customHeight="1">
      <c r="A74" s="28" t="s">
        <v>60</v>
      </c>
      <c r="B74" s="28"/>
      <c r="C74" s="29" t="s">
        <v>61</v>
      </c>
      <c r="D74" s="30">
        <v>0</v>
      </c>
      <c r="E74" s="30">
        <v>0</v>
      </c>
      <c r="F74" s="64">
        <f t="shared" si="2"/>
        <v>0</v>
      </c>
      <c r="G74" s="74">
        <v>0</v>
      </c>
      <c r="H74" s="71">
        <v>47793.9</v>
      </c>
      <c r="I74" s="30">
        <v>45424.43</v>
      </c>
      <c r="J74" s="64">
        <f t="shared" si="4"/>
        <v>-2369.470000000001</v>
      </c>
      <c r="K74" s="74">
        <f t="shared" si="7"/>
        <v>95.04231711578257</v>
      </c>
      <c r="L74" s="64">
        <f t="shared" si="5"/>
        <v>47793.9</v>
      </c>
      <c r="M74" s="68">
        <f t="shared" si="6"/>
        <v>45424.43</v>
      </c>
    </row>
    <row r="75" spans="1:13" s="12" customFormat="1" ht="54" customHeight="1" hidden="1">
      <c r="A75" s="28" t="s">
        <v>318</v>
      </c>
      <c r="B75" s="28"/>
      <c r="C75" s="29" t="s">
        <v>319</v>
      </c>
      <c r="D75" s="30">
        <v>0</v>
      </c>
      <c r="E75" s="30">
        <v>0</v>
      </c>
      <c r="F75" s="64">
        <f t="shared" si="2"/>
        <v>0</v>
      </c>
      <c r="G75" s="74">
        <v>0</v>
      </c>
      <c r="H75" s="71">
        <v>0</v>
      </c>
      <c r="I75" s="30">
        <v>0</v>
      </c>
      <c r="J75" s="64">
        <f t="shared" si="4"/>
        <v>0</v>
      </c>
      <c r="K75" s="74">
        <v>0</v>
      </c>
      <c r="L75" s="64">
        <f t="shared" si="5"/>
        <v>0</v>
      </c>
      <c r="M75" s="68">
        <f t="shared" si="6"/>
        <v>0</v>
      </c>
    </row>
    <row r="76" spans="1:13" s="17" customFormat="1" ht="35.25" customHeight="1">
      <c r="A76" s="18" t="s">
        <v>62</v>
      </c>
      <c r="B76" s="18"/>
      <c r="C76" s="19" t="s">
        <v>63</v>
      </c>
      <c r="D76" s="20">
        <v>0</v>
      </c>
      <c r="E76" s="20">
        <v>0</v>
      </c>
      <c r="F76" s="64">
        <f t="shared" si="2"/>
        <v>0</v>
      </c>
      <c r="G76" s="74">
        <v>0</v>
      </c>
      <c r="H76" s="64">
        <v>42538.71</v>
      </c>
      <c r="I76" s="20">
        <v>26378.89</v>
      </c>
      <c r="J76" s="64">
        <f t="shared" si="4"/>
        <v>-16159.82</v>
      </c>
      <c r="K76" s="74">
        <f>I76/H76*100</f>
        <v>62.011494941901155</v>
      </c>
      <c r="L76" s="64">
        <f t="shared" si="5"/>
        <v>42538.71</v>
      </c>
      <c r="M76" s="68">
        <f t="shared" si="6"/>
        <v>26378.89</v>
      </c>
    </row>
    <row r="77" spans="1:13" s="12" customFormat="1" ht="26.25" customHeight="1">
      <c r="A77" s="28" t="s">
        <v>64</v>
      </c>
      <c r="B77" s="28"/>
      <c r="C77" s="29" t="s">
        <v>65</v>
      </c>
      <c r="D77" s="30">
        <v>0</v>
      </c>
      <c r="E77" s="30">
        <v>0</v>
      </c>
      <c r="F77" s="64">
        <f t="shared" si="2"/>
        <v>0</v>
      </c>
      <c r="G77" s="74">
        <v>0</v>
      </c>
      <c r="H77" s="71">
        <v>42538.71</v>
      </c>
      <c r="I77" s="30">
        <v>26378.89</v>
      </c>
      <c r="J77" s="64">
        <f t="shared" si="4"/>
        <v>-16159.82</v>
      </c>
      <c r="K77" s="74">
        <f>I77/H77*100</f>
        <v>62.011494941901155</v>
      </c>
      <c r="L77" s="64">
        <f aca="true" t="shared" si="8" ref="L77:L105">D77+H77</f>
        <v>42538.71</v>
      </c>
      <c r="M77" s="68">
        <f aca="true" t="shared" si="9" ref="M77:M105">E77+I77</f>
        <v>26378.89</v>
      </c>
    </row>
    <row r="78" spans="1:13" s="12" customFormat="1" ht="69.75" customHeight="1" hidden="1">
      <c r="A78" s="28" t="s">
        <v>320</v>
      </c>
      <c r="B78" s="28"/>
      <c r="C78" s="29" t="s">
        <v>66</v>
      </c>
      <c r="D78" s="30">
        <v>0</v>
      </c>
      <c r="E78" s="30">
        <v>0</v>
      </c>
      <c r="F78" s="64">
        <f aca="true" t="shared" si="10" ref="F78:F143">E78-D78</f>
        <v>0</v>
      </c>
      <c r="G78" s="74">
        <v>0</v>
      </c>
      <c r="H78" s="71">
        <v>0</v>
      </c>
      <c r="I78" s="30">
        <v>0</v>
      </c>
      <c r="J78" s="64">
        <f aca="true" t="shared" si="11" ref="J78:J144">I78-H78</f>
        <v>0</v>
      </c>
      <c r="K78" s="74" t="e">
        <f>I78/H78*100</f>
        <v>#DIV/0!</v>
      </c>
      <c r="L78" s="64">
        <f t="shared" si="8"/>
        <v>0</v>
      </c>
      <c r="M78" s="68">
        <f t="shared" si="9"/>
        <v>0</v>
      </c>
    </row>
    <row r="79" spans="1:13" s="22" customFormat="1" ht="33" customHeight="1">
      <c r="A79" s="18" t="s">
        <v>321</v>
      </c>
      <c r="B79" s="18"/>
      <c r="C79" s="19" t="s">
        <v>322</v>
      </c>
      <c r="D79" s="20">
        <v>0</v>
      </c>
      <c r="E79" s="20">
        <v>0</v>
      </c>
      <c r="F79" s="64">
        <f t="shared" si="10"/>
        <v>0</v>
      </c>
      <c r="G79" s="74">
        <v>0</v>
      </c>
      <c r="H79" s="64">
        <v>0</v>
      </c>
      <c r="I79" s="20">
        <v>2328430.11</v>
      </c>
      <c r="J79" s="64">
        <f t="shared" si="11"/>
        <v>2328430.11</v>
      </c>
      <c r="K79" s="74">
        <v>0</v>
      </c>
      <c r="L79" s="64">
        <f t="shared" si="8"/>
        <v>0</v>
      </c>
      <c r="M79" s="68">
        <f t="shared" si="9"/>
        <v>2328430.11</v>
      </c>
    </row>
    <row r="80" spans="1:13" s="17" customFormat="1" ht="36" customHeight="1">
      <c r="A80" s="18" t="s">
        <v>323</v>
      </c>
      <c r="B80" s="18"/>
      <c r="C80" s="19" t="s">
        <v>324</v>
      </c>
      <c r="D80" s="20">
        <v>0</v>
      </c>
      <c r="E80" s="20">
        <v>0</v>
      </c>
      <c r="F80" s="64">
        <f t="shared" si="10"/>
        <v>0</v>
      </c>
      <c r="G80" s="74">
        <v>0</v>
      </c>
      <c r="H80" s="64">
        <v>0</v>
      </c>
      <c r="I80" s="20">
        <v>2328430.11</v>
      </c>
      <c r="J80" s="64">
        <f t="shared" si="11"/>
        <v>2328430.11</v>
      </c>
      <c r="K80" s="74">
        <v>0</v>
      </c>
      <c r="L80" s="64">
        <f t="shared" si="8"/>
        <v>0</v>
      </c>
      <c r="M80" s="68">
        <f t="shared" si="9"/>
        <v>2328430.11</v>
      </c>
    </row>
    <row r="81" spans="1:13" s="17" customFormat="1" ht="26.25" customHeight="1">
      <c r="A81" s="18" t="s">
        <v>325</v>
      </c>
      <c r="B81" s="18"/>
      <c r="C81" s="19" t="s">
        <v>326</v>
      </c>
      <c r="D81" s="20">
        <v>0</v>
      </c>
      <c r="E81" s="20">
        <v>0</v>
      </c>
      <c r="F81" s="64">
        <f t="shared" si="10"/>
        <v>0</v>
      </c>
      <c r="G81" s="74">
        <v>0</v>
      </c>
      <c r="H81" s="64">
        <v>0</v>
      </c>
      <c r="I81" s="20">
        <v>2328430.11</v>
      </c>
      <c r="J81" s="64">
        <f t="shared" si="11"/>
        <v>2328430.11</v>
      </c>
      <c r="K81" s="74">
        <v>0</v>
      </c>
      <c r="L81" s="64">
        <f t="shared" si="8"/>
        <v>0</v>
      </c>
      <c r="M81" s="68">
        <f t="shared" si="9"/>
        <v>2328430.11</v>
      </c>
    </row>
    <row r="82" spans="1:13" s="12" customFormat="1" ht="85.5" customHeight="1">
      <c r="A82" s="28" t="s">
        <v>327</v>
      </c>
      <c r="B82" s="28"/>
      <c r="C82" s="29" t="s">
        <v>328</v>
      </c>
      <c r="D82" s="30">
        <v>0</v>
      </c>
      <c r="E82" s="30">
        <v>0</v>
      </c>
      <c r="F82" s="64">
        <f t="shared" si="10"/>
        <v>0</v>
      </c>
      <c r="G82" s="74">
        <v>0</v>
      </c>
      <c r="H82" s="71">
        <v>0</v>
      </c>
      <c r="I82" s="30">
        <v>2328430.11</v>
      </c>
      <c r="J82" s="64">
        <f t="shared" si="11"/>
        <v>2328430.11</v>
      </c>
      <c r="K82" s="74">
        <v>0</v>
      </c>
      <c r="L82" s="64">
        <f t="shared" si="8"/>
        <v>0</v>
      </c>
      <c r="M82" s="68">
        <f t="shared" si="9"/>
        <v>2328430.11</v>
      </c>
    </row>
    <row r="83" spans="1:13" s="22" customFormat="1" ht="33" customHeight="1" hidden="1">
      <c r="A83" s="18" t="s">
        <v>261</v>
      </c>
      <c r="B83" s="18"/>
      <c r="C83" s="19" t="s">
        <v>329</v>
      </c>
      <c r="D83" s="20">
        <v>0</v>
      </c>
      <c r="E83" s="20">
        <v>0</v>
      </c>
      <c r="F83" s="64">
        <f t="shared" si="10"/>
        <v>0</v>
      </c>
      <c r="G83" s="74">
        <v>0</v>
      </c>
      <c r="H83" s="64">
        <v>0</v>
      </c>
      <c r="I83" s="20">
        <v>0</v>
      </c>
      <c r="J83" s="64">
        <f t="shared" si="11"/>
        <v>0</v>
      </c>
      <c r="K83" s="74" t="e">
        <f>I83/H83*100</f>
        <v>#DIV/0!</v>
      </c>
      <c r="L83" s="64">
        <f t="shared" si="8"/>
        <v>0</v>
      </c>
      <c r="M83" s="68">
        <f t="shared" si="9"/>
        <v>0</v>
      </c>
    </row>
    <row r="84" spans="1:13" s="12" customFormat="1" ht="63.75" customHeight="1" hidden="1">
      <c r="A84" s="28" t="s">
        <v>262</v>
      </c>
      <c r="B84" s="28"/>
      <c r="C84" s="29" t="s">
        <v>330</v>
      </c>
      <c r="D84" s="30">
        <v>0</v>
      </c>
      <c r="E84" s="30">
        <v>0</v>
      </c>
      <c r="F84" s="64">
        <f t="shared" si="10"/>
        <v>0</v>
      </c>
      <c r="G84" s="74">
        <v>0</v>
      </c>
      <c r="H84" s="71">
        <v>0</v>
      </c>
      <c r="I84" s="30">
        <v>0</v>
      </c>
      <c r="J84" s="64">
        <f t="shared" si="11"/>
        <v>0</v>
      </c>
      <c r="K84" s="74" t="e">
        <f>I84/H84*100</f>
        <v>#DIV/0!</v>
      </c>
      <c r="L84" s="64">
        <f t="shared" si="8"/>
        <v>0</v>
      </c>
      <c r="M84" s="68">
        <f t="shared" si="9"/>
        <v>0</v>
      </c>
    </row>
    <row r="85" spans="1:13" s="22" customFormat="1" ht="33" customHeight="1">
      <c r="A85" s="18" t="s">
        <v>67</v>
      </c>
      <c r="B85" s="18"/>
      <c r="C85" s="19" t="s">
        <v>68</v>
      </c>
      <c r="D85" s="20">
        <v>98078674.98999998</v>
      </c>
      <c r="E85" s="20">
        <v>82869023.99000001</v>
      </c>
      <c r="F85" s="64">
        <f t="shared" si="10"/>
        <v>-15209650.99999997</v>
      </c>
      <c r="G85" s="74">
        <f aca="true" t="shared" si="12" ref="G85:G143">E85/D85*100</f>
        <v>84.49239755578802</v>
      </c>
      <c r="H85" s="64">
        <v>2290314.15</v>
      </c>
      <c r="I85" s="20">
        <v>3169182.44</v>
      </c>
      <c r="J85" s="64">
        <f t="shared" si="11"/>
        <v>878868.29</v>
      </c>
      <c r="K85" s="74">
        <f>I85/H85*100</f>
        <v>138.37326377257025</v>
      </c>
      <c r="L85" s="64">
        <f t="shared" si="8"/>
        <v>100368989.13999999</v>
      </c>
      <c r="M85" s="68">
        <f t="shared" si="9"/>
        <v>86038206.43</v>
      </c>
    </row>
    <row r="86" spans="1:13" s="22" customFormat="1" ht="26.25" customHeight="1">
      <c r="A86" s="18" t="s">
        <v>69</v>
      </c>
      <c r="B86" s="18"/>
      <c r="C86" s="19" t="s">
        <v>70</v>
      </c>
      <c r="D86" s="106">
        <v>23300273</v>
      </c>
      <c r="E86" s="20">
        <v>23195660</v>
      </c>
      <c r="F86" s="64">
        <f t="shared" si="10"/>
        <v>-104613</v>
      </c>
      <c r="G86" s="74">
        <f t="shared" si="12"/>
        <v>99.55102242793464</v>
      </c>
      <c r="H86" s="64">
        <v>2405502</v>
      </c>
      <c r="I86" s="20">
        <v>0</v>
      </c>
      <c r="J86" s="64">
        <f t="shared" si="11"/>
        <v>-2405502</v>
      </c>
      <c r="K86" s="74">
        <v>0</v>
      </c>
      <c r="L86" s="64">
        <f t="shared" si="8"/>
        <v>25705775</v>
      </c>
      <c r="M86" s="68">
        <f t="shared" si="9"/>
        <v>23195660</v>
      </c>
    </row>
    <row r="87" spans="1:13" s="17" customFormat="1" ht="26.25" customHeight="1">
      <c r="A87" s="18" t="s">
        <v>71</v>
      </c>
      <c r="B87" s="18"/>
      <c r="C87" s="19" t="s">
        <v>72</v>
      </c>
      <c r="D87" s="106">
        <v>23300273</v>
      </c>
      <c r="E87" s="20">
        <v>23195660</v>
      </c>
      <c r="F87" s="64">
        <f t="shared" si="10"/>
        <v>-104613</v>
      </c>
      <c r="G87" s="74">
        <f t="shared" si="12"/>
        <v>99.55102242793464</v>
      </c>
      <c r="H87" s="64">
        <v>2297003</v>
      </c>
      <c r="I87" s="20">
        <v>0</v>
      </c>
      <c r="J87" s="64">
        <f t="shared" si="11"/>
        <v>-2297003</v>
      </c>
      <c r="K87" s="74">
        <v>0</v>
      </c>
      <c r="L87" s="64">
        <f t="shared" si="8"/>
        <v>25597276</v>
      </c>
      <c r="M87" s="68">
        <f t="shared" si="9"/>
        <v>23195660</v>
      </c>
    </row>
    <row r="88" spans="1:13" s="17" customFormat="1" ht="39" customHeight="1">
      <c r="A88" s="18" t="s">
        <v>73</v>
      </c>
      <c r="B88" s="18"/>
      <c r="C88" s="19" t="s">
        <v>74</v>
      </c>
      <c r="D88" s="106">
        <v>22377200</v>
      </c>
      <c r="E88" s="20">
        <v>22441200</v>
      </c>
      <c r="F88" s="64">
        <f t="shared" si="10"/>
        <v>64000</v>
      </c>
      <c r="G88" s="74">
        <f t="shared" si="12"/>
        <v>100.28600539835189</v>
      </c>
      <c r="H88" s="64">
        <v>0</v>
      </c>
      <c r="I88" s="20">
        <v>0</v>
      </c>
      <c r="J88" s="64">
        <f t="shared" si="11"/>
        <v>0</v>
      </c>
      <c r="K88" s="74">
        <v>0</v>
      </c>
      <c r="L88" s="64">
        <f t="shared" si="8"/>
        <v>22377200</v>
      </c>
      <c r="M88" s="68">
        <f t="shared" si="9"/>
        <v>22441200</v>
      </c>
    </row>
    <row r="89" spans="1:13" s="12" customFormat="1" ht="47.25">
      <c r="A89" s="28" t="s">
        <v>331</v>
      </c>
      <c r="B89" s="28"/>
      <c r="C89" s="29" t="s">
        <v>254</v>
      </c>
      <c r="D89" s="102">
        <v>1566000</v>
      </c>
      <c r="E89" s="30">
        <v>0</v>
      </c>
      <c r="F89" s="64">
        <f t="shared" si="10"/>
        <v>-1566000</v>
      </c>
      <c r="G89" s="74">
        <f t="shared" si="12"/>
        <v>0</v>
      </c>
      <c r="H89" s="71">
        <v>0</v>
      </c>
      <c r="I89" s="71">
        <v>0</v>
      </c>
      <c r="J89" s="64">
        <f t="shared" si="11"/>
        <v>0</v>
      </c>
      <c r="K89" s="74">
        <v>0</v>
      </c>
      <c r="L89" s="64">
        <f t="shared" si="8"/>
        <v>1566000</v>
      </c>
      <c r="M89" s="68">
        <f t="shared" si="9"/>
        <v>0</v>
      </c>
    </row>
    <row r="90" spans="1:13" s="12" customFormat="1" ht="31.5">
      <c r="A90" s="28" t="s">
        <v>75</v>
      </c>
      <c r="B90" s="28"/>
      <c r="C90" s="29" t="s">
        <v>76</v>
      </c>
      <c r="D90" s="102">
        <v>17174300</v>
      </c>
      <c r="E90" s="30">
        <v>21096400</v>
      </c>
      <c r="F90" s="64">
        <f t="shared" si="10"/>
        <v>3922100</v>
      </c>
      <c r="G90" s="74">
        <f t="shared" si="12"/>
        <v>122.83702974793734</v>
      </c>
      <c r="H90" s="71">
        <v>0</v>
      </c>
      <c r="I90" s="71">
        <v>0</v>
      </c>
      <c r="J90" s="64">
        <f t="shared" si="11"/>
        <v>0</v>
      </c>
      <c r="K90" s="74">
        <v>0</v>
      </c>
      <c r="L90" s="64">
        <f t="shared" si="8"/>
        <v>17174300</v>
      </c>
      <c r="M90" s="68">
        <f t="shared" si="9"/>
        <v>21096400</v>
      </c>
    </row>
    <row r="91" spans="1:13" s="12" customFormat="1" ht="31.5">
      <c r="A91" s="28" t="s">
        <v>77</v>
      </c>
      <c r="B91" s="28"/>
      <c r="C91" s="29" t="s">
        <v>78</v>
      </c>
      <c r="D91" s="102">
        <v>3636900</v>
      </c>
      <c r="E91" s="30">
        <v>1344800</v>
      </c>
      <c r="F91" s="64">
        <f t="shared" si="10"/>
        <v>-2292100</v>
      </c>
      <c r="G91" s="74">
        <f t="shared" si="12"/>
        <v>36.97654595947098</v>
      </c>
      <c r="H91" s="71">
        <v>0</v>
      </c>
      <c r="I91" s="71">
        <v>0</v>
      </c>
      <c r="J91" s="64">
        <f t="shared" si="11"/>
        <v>0</v>
      </c>
      <c r="K91" s="74">
        <v>0</v>
      </c>
      <c r="L91" s="64">
        <f t="shared" si="8"/>
        <v>3636900</v>
      </c>
      <c r="M91" s="68">
        <f t="shared" si="9"/>
        <v>1344800</v>
      </c>
    </row>
    <row r="92" spans="1:13" s="22" customFormat="1" ht="34.5" customHeight="1">
      <c r="A92" s="18" t="s">
        <v>79</v>
      </c>
      <c r="B92" s="18"/>
      <c r="C92" s="19" t="s">
        <v>80</v>
      </c>
      <c r="D92" s="20">
        <f>D85+D88</f>
        <v>120455874.98999998</v>
      </c>
      <c r="E92" s="20">
        <f>E85+E88</f>
        <v>105310223.99000001</v>
      </c>
      <c r="F92" s="64">
        <f t="shared" si="10"/>
        <v>-15145650.99999997</v>
      </c>
      <c r="G92" s="74">
        <f t="shared" si="12"/>
        <v>87.42639078313339</v>
      </c>
      <c r="H92" s="64">
        <f>H85+H88</f>
        <v>2290314.15</v>
      </c>
      <c r="I92" s="20">
        <f>I85+I88</f>
        <v>3169182.44</v>
      </c>
      <c r="J92" s="64">
        <f t="shared" si="11"/>
        <v>878868.29</v>
      </c>
      <c r="K92" s="74">
        <v>0</v>
      </c>
      <c r="L92" s="64">
        <f t="shared" si="8"/>
        <v>122746189.13999999</v>
      </c>
      <c r="M92" s="68">
        <f t="shared" si="9"/>
        <v>108479406.43</v>
      </c>
    </row>
    <row r="93" spans="1:13" s="17" customFormat="1" ht="34.5" customHeight="1" hidden="1">
      <c r="A93" s="18" t="s">
        <v>260</v>
      </c>
      <c r="B93" s="18"/>
      <c r="C93" s="19" t="s">
        <v>255</v>
      </c>
      <c r="D93" s="61">
        <v>0</v>
      </c>
      <c r="E93" s="20">
        <v>0</v>
      </c>
      <c r="F93" s="64">
        <f t="shared" si="10"/>
        <v>0</v>
      </c>
      <c r="G93" s="74" t="e">
        <f t="shared" si="12"/>
        <v>#DIV/0!</v>
      </c>
      <c r="H93" s="64">
        <v>0</v>
      </c>
      <c r="I93" s="20">
        <v>0</v>
      </c>
      <c r="J93" s="64">
        <f t="shared" si="11"/>
        <v>0</v>
      </c>
      <c r="K93" s="74">
        <v>0</v>
      </c>
      <c r="L93" s="64">
        <f t="shared" si="8"/>
        <v>0</v>
      </c>
      <c r="M93" s="68">
        <f t="shared" si="9"/>
        <v>0</v>
      </c>
    </row>
    <row r="94" spans="1:13" s="12" customFormat="1" ht="86.25" customHeight="1" hidden="1">
      <c r="A94" s="28" t="s">
        <v>332</v>
      </c>
      <c r="B94" s="28"/>
      <c r="C94" s="29" t="s">
        <v>256</v>
      </c>
      <c r="D94" s="62">
        <v>0</v>
      </c>
      <c r="E94" s="30">
        <v>0</v>
      </c>
      <c r="F94" s="64">
        <f t="shared" si="10"/>
        <v>0</v>
      </c>
      <c r="G94" s="74" t="e">
        <f t="shared" si="12"/>
        <v>#DIV/0!</v>
      </c>
      <c r="H94" s="71">
        <v>0</v>
      </c>
      <c r="I94" s="30">
        <v>0</v>
      </c>
      <c r="J94" s="64">
        <f t="shared" si="11"/>
        <v>0</v>
      </c>
      <c r="K94" s="74">
        <v>0</v>
      </c>
      <c r="L94" s="64">
        <f t="shared" si="8"/>
        <v>0</v>
      </c>
      <c r="M94" s="68">
        <f t="shared" si="9"/>
        <v>0</v>
      </c>
    </row>
    <row r="95" spans="1:13" s="17" customFormat="1" ht="31.5">
      <c r="A95" s="18" t="s">
        <v>81</v>
      </c>
      <c r="B95" s="18"/>
      <c r="C95" s="19" t="s">
        <v>82</v>
      </c>
      <c r="D95" s="20">
        <v>923073</v>
      </c>
      <c r="E95" s="20">
        <v>754460</v>
      </c>
      <c r="F95" s="64">
        <f t="shared" si="10"/>
        <v>-168613</v>
      </c>
      <c r="G95" s="74">
        <f t="shared" si="12"/>
        <v>81.7335140341013</v>
      </c>
      <c r="H95" s="64">
        <v>0</v>
      </c>
      <c r="I95" s="20">
        <v>0</v>
      </c>
      <c r="J95" s="64">
        <f t="shared" si="11"/>
        <v>0</v>
      </c>
      <c r="K95" s="74">
        <v>0</v>
      </c>
      <c r="L95" s="64">
        <f t="shared" si="8"/>
        <v>923073</v>
      </c>
      <c r="M95" s="68">
        <f t="shared" si="9"/>
        <v>754460</v>
      </c>
    </row>
    <row r="96" spans="1:13" s="12" customFormat="1" ht="102" customHeight="1">
      <c r="A96" s="28" t="s">
        <v>333</v>
      </c>
      <c r="B96" s="28"/>
      <c r="C96" s="29" t="s">
        <v>334</v>
      </c>
      <c r="D96" s="30">
        <v>0</v>
      </c>
      <c r="E96" s="30">
        <v>0</v>
      </c>
      <c r="F96" s="64">
        <f t="shared" si="10"/>
        <v>0</v>
      </c>
      <c r="G96" s="74">
        <v>0</v>
      </c>
      <c r="H96" s="71">
        <v>0</v>
      </c>
      <c r="I96" s="30">
        <v>0</v>
      </c>
      <c r="J96" s="64">
        <f t="shared" si="11"/>
        <v>0</v>
      </c>
      <c r="K96" s="74">
        <v>0</v>
      </c>
      <c r="L96" s="64">
        <f t="shared" si="8"/>
        <v>0</v>
      </c>
      <c r="M96" s="68">
        <f t="shared" si="9"/>
        <v>0</v>
      </c>
    </row>
    <row r="97" spans="1:13" s="12" customFormat="1" ht="53.25" customHeight="1">
      <c r="A97" s="28" t="s">
        <v>335</v>
      </c>
      <c r="B97" s="28"/>
      <c r="C97" s="29" t="s">
        <v>257</v>
      </c>
      <c r="D97" s="30">
        <v>0</v>
      </c>
      <c r="E97" s="30">
        <v>184810</v>
      </c>
      <c r="F97" s="64">
        <f t="shared" si="10"/>
        <v>184810</v>
      </c>
      <c r="G97" s="74">
        <v>0</v>
      </c>
      <c r="H97" s="71">
        <v>0</v>
      </c>
      <c r="I97" s="30">
        <v>0</v>
      </c>
      <c r="J97" s="64">
        <f t="shared" si="11"/>
        <v>0</v>
      </c>
      <c r="K97" s="74">
        <v>0</v>
      </c>
      <c r="L97" s="64">
        <f t="shared" si="8"/>
        <v>0</v>
      </c>
      <c r="M97" s="68">
        <f t="shared" si="9"/>
        <v>184810</v>
      </c>
    </row>
    <row r="98" spans="1:13" s="12" customFormat="1" ht="66.75" customHeight="1">
      <c r="A98" s="28" t="s">
        <v>336</v>
      </c>
      <c r="B98" s="28"/>
      <c r="C98" s="29" t="s">
        <v>258</v>
      </c>
      <c r="D98" s="30">
        <v>59054</v>
      </c>
      <c r="E98" s="30">
        <v>70400</v>
      </c>
      <c r="F98" s="64">
        <f t="shared" si="10"/>
        <v>11346</v>
      </c>
      <c r="G98" s="74">
        <f t="shared" si="12"/>
        <v>119.21292376468995</v>
      </c>
      <c r="H98" s="71">
        <v>0</v>
      </c>
      <c r="I98" s="30">
        <v>0</v>
      </c>
      <c r="J98" s="64">
        <f t="shared" si="11"/>
        <v>0</v>
      </c>
      <c r="K98" s="74">
        <v>0</v>
      </c>
      <c r="L98" s="64">
        <f t="shared" si="8"/>
        <v>59054</v>
      </c>
      <c r="M98" s="68">
        <f t="shared" si="9"/>
        <v>70400</v>
      </c>
    </row>
    <row r="99" spans="1:13" s="12" customFormat="1" ht="65.25" customHeight="1">
      <c r="A99" s="28" t="s">
        <v>337</v>
      </c>
      <c r="B99" s="28"/>
      <c r="C99" s="29" t="s">
        <v>259</v>
      </c>
      <c r="D99" s="30">
        <v>329829</v>
      </c>
      <c r="E99" s="30">
        <v>332761</v>
      </c>
      <c r="F99" s="64">
        <f t="shared" si="10"/>
        <v>2932</v>
      </c>
      <c r="G99" s="74">
        <f t="shared" si="12"/>
        <v>100.88894548387195</v>
      </c>
      <c r="H99" s="71">
        <v>0</v>
      </c>
      <c r="I99" s="30">
        <v>0</v>
      </c>
      <c r="J99" s="64">
        <f t="shared" si="11"/>
        <v>0</v>
      </c>
      <c r="K99" s="74">
        <v>0</v>
      </c>
      <c r="L99" s="64">
        <f t="shared" si="8"/>
        <v>329829</v>
      </c>
      <c r="M99" s="68">
        <f t="shared" si="9"/>
        <v>332761</v>
      </c>
    </row>
    <row r="100" spans="1:13" s="12" customFormat="1" ht="115.5" customHeight="1">
      <c r="A100" s="28" t="s">
        <v>399</v>
      </c>
      <c r="B100" s="28"/>
      <c r="C100" s="29" t="s">
        <v>387</v>
      </c>
      <c r="D100" s="30">
        <v>0</v>
      </c>
      <c r="E100" s="30">
        <v>0</v>
      </c>
      <c r="F100" s="64">
        <f t="shared" si="10"/>
        <v>0</v>
      </c>
      <c r="G100" s="74">
        <v>0</v>
      </c>
      <c r="H100" s="71">
        <v>2297003</v>
      </c>
      <c r="I100" s="30">
        <v>0</v>
      </c>
      <c r="J100" s="64">
        <f t="shared" si="11"/>
        <v>-2297003</v>
      </c>
      <c r="K100" s="74">
        <v>0</v>
      </c>
      <c r="L100" s="64">
        <f t="shared" si="8"/>
        <v>2297003</v>
      </c>
      <c r="M100" s="68">
        <f t="shared" si="9"/>
        <v>0</v>
      </c>
    </row>
    <row r="101" spans="1:13" s="12" customFormat="1" ht="71.25" customHeight="1">
      <c r="A101" s="28" t="s">
        <v>410</v>
      </c>
      <c r="B101" s="28"/>
      <c r="C101" s="29">
        <v>41053000</v>
      </c>
      <c r="D101" s="30">
        <v>0</v>
      </c>
      <c r="E101" s="30">
        <v>142639</v>
      </c>
      <c r="F101" s="64">
        <f>E101-D101</f>
        <v>142639</v>
      </c>
      <c r="G101" s="74">
        <v>0</v>
      </c>
      <c r="H101" s="71">
        <v>0</v>
      </c>
      <c r="I101" s="30">
        <v>0</v>
      </c>
      <c r="J101" s="64">
        <f>I101-H101</f>
        <v>0</v>
      </c>
      <c r="K101" s="74">
        <v>0</v>
      </c>
      <c r="L101" s="64">
        <f>D101+H101</f>
        <v>0</v>
      </c>
      <c r="M101" s="68">
        <f>E101+I101</f>
        <v>142639</v>
      </c>
    </row>
    <row r="102" spans="1:13" s="12" customFormat="1" ht="27.75" customHeight="1">
      <c r="A102" s="28" t="s">
        <v>85</v>
      </c>
      <c r="B102" s="28"/>
      <c r="C102" s="29" t="s">
        <v>86</v>
      </c>
      <c r="D102" s="30">
        <v>306050</v>
      </c>
      <c r="E102" s="30">
        <v>23850</v>
      </c>
      <c r="F102" s="64">
        <f t="shared" si="10"/>
        <v>-282200</v>
      </c>
      <c r="G102" s="74">
        <f t="shared" si="12"/>
        <v>7.792844306485868</v>
      </c>
      <c r="H102" s="71">
        <v>0</v>
      </c>
      <c r="I102" s="30">
        <v>0</v>
      </c>
      <c r="J102" s="64">
        <f t="shared" si="11"/>
        <v>0</v>
      </c>
      <c r="K102" s="74">
        <v>0</v>
      </c>
      <c r="L102" s="64">
        <f t="shared" si="8"/>
        <v>306050</v>
      </c>
      <c r="M102" s="68">
        <f t="shared" si="9"/>
        <v>23850</v>
      </c>
    </row>
    <row r="103" spans="1:13" s="12" customFormat="1" ht="65.25" customHeight="1">
      <c r="A103" s="28" t="s">
        <v>381</v>
      </c>
      <c r="B103" s="28"/>
      <c r="C103" s="29" t="s">
        <v>382</v>
      </c>
      <c r="D103" s="30">
        <v>228140</v>
      </c>
      <c r="E103" s="30">
        <v>0</v>
      </c>
      <c r="F103" s="64">
        <f t="shared" si="10"/>
        <v>-228140</v>
      </c>
      <c r="G103" s="74">
        <v>0</v>
      </c>
      <c r="H103" s="71">
        <v>0</v>
      </c>
      <c r="I103" s="30">
        <v>0</v>
      </c>
      <c r="J103" s="64">
        <f t="shared" si="11"/>
        <v>0</v>
      </c>
      <c r="K103" s="74">
        <v>0</v>
      </c>
      <c r="L103" s="64">
        <f t="shared" si="8"/>
        <v>228140</v>
      </c>
      <c r="M103" s="68">
        <f t="shared" si="9"/>
        <v>0</v>
      </c>
    </row>
    <row r="104" spans="1:13" s="17" customFormat="1" ht="33" customHeight="1">
      <c r="A104" s="18" t="s">
        <v>388</v>
      </c>
      <c r="B104" s="18"/>
      <c r="C104" s="19">
        <v>42020000</v>
      </c>
      <c r="D104" s="20">
        <v>0</v>
      </c>
      <c r="E104" s="20">
        <v>0</v>
      </c>
      <c r="F104" s="64">
        <f t="shared" si="10"/>
        <v>0</v>
      </c>
      <c r="G104" s="74">
        <v>0</v>
      </c>
      <c r="H104" s="64">
        <v>108499</v>
      </c>
      <c r="I104" s="20">
        <v>0</v>
      </c>
      <c r="J104" s="64">
        <f t="shared" si="11"/>
        <v>-108499</v>
      </c>
      <c r="K104" s="74">
        <v>0</v>
      </c>
      <c r="L104" s="64">
        <f t="shared" si="8"/>
        <v>108499</v>
      </c>
      <c r="M104" s="68">
        <f t="shared" si="9"/>
        <v>0</v>
      </c>
    </row>
    <row r="105" spans="1:13" s="22" customFormat="1" ht="19.5" customHeight="1">
      <c r="A105" s="18" t="s">
        <v>87</v>
      </c>
      <c r="B105" s="18"/>
      <c r="C105" s="19" t="s">
        <v>88</v>
      </c>
      <c r="D105" s="20">
        <v>121378947.98999998</v>
      </c>
      <c r="E105" s="20">
        <f>E85+E86</f>
        <v>106064683.99000001</v>
      </c>
      <c r="F105" s="64">
        <f t="shared" si="10"/>
        <v>-15314263.99999997</v>
      </c>
      <c r="G105" s="74">
        <f t="shared" si="12"/>
        <v>87.38309710736523</v>
      </c>
      <c r="H105" s="64">
        <v>4695816.15</v>
      </c>
      <c r="I105" s="20">
        <v>3169182.44</v>
      </c>
      <c r="J105" s="64">
        <f t="shared" si="11"/>
        <v>-1526633.7100000004</v>
      </c>
      <c r="K105" s="74">
        <f aca="true" t="shared" si="13" ref="K105:K112">I105/H105*100</f>
        <v>67.48949146997589</v>
      </c>
      <c r="L105" s="64">
        <f t="shared" si="8"/>
        <v>126074764.13999999</v>
      </c>
      <c r="M105" s="68">
        <f t="shared" si="9"/>
        <v>109233866.43</v>
      </c>
    </row>
    <row r="106" spans="1:13" ht="19.5" customHeight="1">
      <c r="A106" s="9" t="s">
        <v>4</v>
      </c>
      <c r="B106" s="8"/>
      <c r="C106" s="8"/>
      <c r="D106" s="81"/>
      <c r="E106" s="81"/>
      <c r="F106" s="81"/>
      <c r="G106" s="81"/>
      <c r="H106" s="81"/>
      <c r="I106" s="81"/>
      <c r="J106" s="64"/>
      <c r="K106" s="74"/>
      <c r="L106" s="39"/>
      <c r="M106" s="69"/>
    </row>
    <row r="107" spans="1:13" s="24" customFormat="1" ht="19.5" customHeight="1">
      <c r="A107" s="23" t="s">
        <v>89</v>
      </c>
      <c r="B107" s="31" t="s">
        <v>90</v>
      </c>
      <c r="C107" s="31" t="s">
        <v>91</v>
      </c>
      <c r="D107" s="20">
        <f>D108</f>
        <v>8357006.21</v>
      </c>
      <c r="E107" s="107">
        <f>E108</f>
        <v>8617578.090000002</v>
      </c>
      <c r="F107" s="64">
        <f t="shared" si="10"/>
        <v>260571.88000000175</v>
      </c>
      <c r="G107" s="74">
        <f t="shared" si="12"/>
        <v>103.11800510197303</v>
      </c>
      <c r="H107" s="20">
        <f>H108</f>
        <v>863984.2</v>
      </c>
      <c r="I107" s="107">
        <f>I108</f>
        <v>310995.5</v>
      </c>
      <c r="J107" s="64">
        <f t="shared" si="11"/>
        <v>-552988.7</v>
      </c>
      <c r="K107" s="74">
        <f t="shared" si="13"/>
        <v>35.99550778822113</v>
      </c>
      <c r="L107" s="64">
        <f aca="true" t="shared" si="14" ref="L107:L139">D107+H107</f>
        <v>9220990.41</v>
      </c>
      <c r="M107" s="68">
        <f aca="true" t="shared" si="15" ref="M107:M140">E107+I107</f>
        <v>8928573.590000002</v>
      </c>
    </row>
    <row r="108" spans="1:13" s="15" customFormat="1" ht="67.5" customHeight="1">
      <c r="A108" s="13" t="s">
        <v>92</v>
      </c>
      <c r="B108" s="33" t="s">
        <v>93</v>
      </c>
      <c r="C108" s="33" t="s">
        <v>91</v>
      </c>
      <c r="D108" s="62">
        <v>8357006.21</v>
      </c>
      <c r="E108" s="105">
        <v>8617578.090000002</v>
      </c>
      <c r="F108" s="64">
        <f t="shared" si="10"/>
        <v>260571.88000000175</v>
      </c>
      <c r="G108" s="74">
        <f t="shared" si="12"/>
        <v>103.11800510197303</v>
      </c>
      <c r="H108" s="71">
        <v>863984.2</v>
      </c>
      <c r="I108" s="105">
        <v>310995.5</v>
      </c>
      <c r="J108" s="64">
        <f t="shared" si="11"/>
        <v>-552988.7</v>
      </c>
      <c r="K108" s="74">
        <f t="shared" si="13"/>
        <v>35.99550778822113</v>
      </c>
      <c r="L108" s="64">
        <f t="shared" si="14"/>
        <v>9220990.41</v>
      </c>
      <c r="M108" s="68">
        <f t="shared" si="15"/>
        <v>8928573.590000002</v>
      </c>
    </row>
    <row r="109" spans="1:13" s="24" customFormat="1" ht="19.5" customHeight="1">
      <c r="A109" s="23" t="s">
        <v>411</v>
      </c>
      <c r="B109" s="31" t="s">
        <v>412</v>
      </c>
      <c r="C109" s="31" t="s">
        <v>91</v>
      </c>
      <c r="D109" s="20">
        <v>0</v>
      </c>
      <c r="E109" s="107">
        <v>0</v>
      </c>
      <c r="F109" s="64">
        <f>E109-D109</f>
        <v>0</v>
      </c>
      <c r="G109" s="74">
        <v>0</v>
      </c>
      <c r="H109" s="20">
        <v>0</v>
      </c>
      <c r="I109" s="107">
        <v>0</v>
      </c>
      <c r="J109" s="64">
        <f>I109-H109</f>
        <v>0</v>
      </c>
      <c r="K109" s="74">
        <v>0</v>
      </c>
      <c r="L109" s="64">
        <f>D109+H109</f>
        <v>0</v>
      </c>
      <c r="M109" s="68">
        <f>E109+I109</f>
        <v>0</v>
      </c>
    </row>
    <row r="110" spans="1:13" s="15" customFormat="1" ht="21" customHeight="1">
      <c r="A110" s="13" t="s">
        <v>411</v>
      </c>
      <c r="B110" s="33" t="s">
        <v>412</v>
      </c>
      <c r="C110" s="33" t="s">
        <v>91</v>
      </c>
      <c r="D110" s="62">
        <v>0</v>
      </c>
      <c r="E110" s="105">
        <v>0</v>
      </c>
      <c r="F110" s="64">
        <f>E110-D110</f>
        <v>0</v>
      </c>
      <c r="G110" s="74">
        <v>0</v>
      </c>
      <c r="H110" s="71">
        <v>0</v>
      </c>
      <c r="I110" s="105">
        <v>0</v>
      </c>
      <c r="J110" s="64">
        <f>I110-H110</f>
        <v>0</v>
      </c>
      <c r="K110" s="74">
        <v>0</v>
      </c>
      <c r="L110" s="64">
        <f>D110+H110</f>
        <v>0</v>
      </c>
      <c r="M110" s="68">
        <f>E110+I110</f>
        <v>0</v>
      </c>
    </row>
    <row r="111" spans="1:13" s="25" customFormat="1" ht="20.25" customHeight="1">
      <c r="A111" s="23" t="s">
        <v>94</v>
      </c>
      <c r="B111" s="31" t="s">
        <v>95</v>
      </c>
      <c r="C111" s="31" t="s">
        <v>91</v>
      </c>
      <c r="D111" s="20">
        <f>SUM(D112:D114)</f>
        <v>27172489.599999998</v>
      </c>
      <c r="E111" s="20">
        <f>SUM(E112:E114)</f>
        <v>30521207.330000002</v>
      </c>
      <c r="F111" s="64">
        <f t="shared" si="10"/>
        <v>3348717.730000004</v>
      </c>
      <c r="G111" s="74">
        <f t="shared" si="12"/>
        <v>112.32392680720726</v>
      </c>
      <c r="H111" s="64">
        <f>SUM(H112:H114)</f>
        <v>8293124.670000001</v>
      </c>
      <c r="I111" s="20">
        <f>SUM(I112:I114)</f>
        <v>1413251.31</v>
      </c>
      <c r="J111" s="64">
        <f t="shared" si="11"/>
        <v>-6879873.360000001</v>
      </c>
      <c r="K111" s="74">
        <f t="shared" si="13"/>
        <v>17.041240379665002</v>
      </c>
      <c r="L111" s="64">
        <f t="shared" si="14"/>
        <v>35465614.269999996</v>
      </c>
      <c r="M111" s="68">
        <f t="shared" si="15"/>
        <v>31934458.64</v>
      </c>
    </row>
    <row r="112" spans="1:13" s="15" customFormat="1" ht="18" customHeight="1">
      <c r="A112" s="13" t="s">
        <v>263</v>
      </c>
      <c r="B112" s="33" t="s">
        <v>99</v>
      </c>
      <c r="C112" s="33" t="s">
        <v>91</v>
      </c>
      <c r="D112" s="62">
        <v>5476106.58</v>
      </c>
      <c r="E112" s="30">
        <v>6128640.180000001</v>
      </c>
      <c r="F112" s="64">
        <f t="shared" si="10"/>
        <v>652533.6000000006</v>
      </c>
      <c r="G112" s="74">
        <f t="shared" si="12"/>
        <v>111.91601351192111</v>
      </c>
      <c r="H112" s="62">
        <v>1199839.13</v>
      </c>
      <c r="I112" s="30">
        <v>142387.13</v>
      </c>
      <c r="J112" s="64">
        <f t="shared" si="11"/>
        <v>-1057452</v>
      </c>
      <c r="K112" s="74">
        <f t="shared" si="13"/>
        <v>11.8671850617174</v>
      </c>
      <c r="L112" s="64">
        <f t="shared" si="14"/>
        <v>6675945.71</v>
      </c>
      <c r="M112" s="68">
        <f t="shared" si="15"/>
        <v>6271027.3100000005</v>
      </c>
    </row>
    <row r="113" spans="1:13" s="15" customFormat="1" ht="66" customHeight="1">
      <c r="A113" s="13" t="s">
        <v>264</v>
      </c>
      <c r="B113" s="33" t="s">
        <v>100</v>
      </c>
      <c r="C113" s="33" t="s">
        <v>91</v>
      </c>
      <c r="D113" s="62">
        <v>20847806.499999996</v>
      </c>
      <c r="E113" s="30">
        <v>23321524.580000002</v>
      </c>
      <c r="F113" s="64">
        <f t="shared" si="10"/>
        <v>2473718.0800000057</v>
      </c>
      <c r="G113" s="74">
        <f t="shared" si="12"/>
        <v>111.86560360678715</v>
      </c>
      <c r="H113" s="62">
        <v>7079707.540000001</v>
      </c>
      <c r="I113" s="30">
        <v>1270864.18</v>
      </c>
      <c r="J113" s="64">
        <f t="shared" si="11"/>
        <v>-5808843.360000001</v>
      </c>
      <c r="K113" s="74">
        <v>0</v>
      </c>
      <c r="L113" s="64">
        <f t="shared" si="14"/>
        <v>27927514.04</v>
      </c>
      <c r="M113" s="68">
        <f t="shared" si="15"/>
        <v>24592388.76</v>
      </c>
    </row>
    <row r="114" spans="1:13" s="15" customFormat="1" ht="19.5" customHeight="1">
      <c r="A114" s="13" t="s">
        <v>348</v>
      </c>
      <c r="B114" s="33" t="s">
        <v>347</v>
      </c>
      <c r="C114" s="33" t="s">
        <v>91</v>
      </c>
      <c r="D114" s="62">
        <f>D115+D116</f>
        <v>848576.52</v>
      </c>
      <c r="E114" s="30">
        <f>E115+E116</f>
        <v>1071042.5699999998</v>
      </c>
      <c r="F114" s="64">
        <f t="shared" si="10"/>
        <v>222466.0499999998</v>
      </c>
      <c r="G114" s="74">
        <f t="shared" si="12"/>
        <v>126.21638058050438</v>
      </c>
      <c r="H114" s="62">
        <f>H115+H116</f>
        <v>13578</v>
      </c>
      <c r="I114" s="30">
        <f>I115+I116</f>
        <v>0</v>
      </c>
      <c r="J114" s="64">
        <f t="shared" si="11"/>
        <v>-13578</v>
      </c>
      <c r="K114" s="74">
        <v>0</v>
      </c>
      <c r="L114" s="64">
        <f t="shared" si="14"/>
        <v>862154.52</v>
      </c>
      <c r="M114" s="68">
        <f t="shared" si="15"/>
        <v>1071042.5699999998</v>
      </c>
    </row>
    <row r="115" spans="1:13" s="15" customFormat="1" ht="35.25" customHeight="1">
      <c r="A115" s="13" t="s">
        <v>96</v>
      </c>
      <c r="B115" s="33" t="s">
        <v>97</v>
      </c>
      <c r="C115" s="33" t="s">
        <v>91</v>
      </c>
      <c r="D115" s="30">
        <v>787540.52</v>
      </c>
      <c r="E115" s="30">
        <v>1071042.5699999998</v>
      </c>
      <c r="F115" s="64">
        <f t="shared" si="10"/>
        <v>283502.0499999998</v>
      </c>
      <c r="G115" s="74">
        <f t="shared" si="12"/>
        <v>135.99840805651496</v>
      </c>
      <c r="H115" s="62">
        <v>13578</v>
      </c>
      <c r="I115" s="30">
        <v>0</v>
      </c>
      <c r="J115" s="64">
        <f t="shared" si="11"/>
        <v>-13578</v>
      </c>
      <c r="K115" s="74">
        <v>0</v>
      </c>
      <c r="L115" s="64">
        <f t="shared" si="14"/>
        <v>801118.52</v>
      </c>
      <c r="M115" s="68">
        <f t="shared" si="15"/>
        <v>1071042.5699999998</v>
      </c>
    </row>
    <row r="116" spans="1:13" s="15" customFormat="1" ht="29.25" customHeight="1">
      <c r="A116" s="13" t="s">
        <v>378</v>
      </c>
      <c r="B116" s="33" t="s">
        <v>377</v>
      </c>
      <c r="C116" s="33" t="s">
        <v>91</v>
      </c>
      <c r="D116" s="30">
        <v>61036</v>
      </c>
      <c r="E116" s="30">
        <v>0</v>
      </c>
      <c r="F116" s="64">
        <f t="shared" si="10"/>
        <v>-61036</v>
      </c>
      <c r="G116" s="74">
        <v>0</v>
      </c>
      <c r="H116" s="71">
        <v>0</v>
      </c>
      <c r="I116" s="30">
        <v>0</v>
      </c>
      <c r="J116" s="64">
        <f t="shared" si="11"/>
        <v>0</v>
      </c>
      <c r="K116" s="74">
        <v>0</v>
      </c>
      <c r="L116" s="64">
        <f t="shared" si="14"/>
        <v>61036</v>
      </c>
      <c r="M116" s="68">
        <f t="shared" si="15"/>
        <v>0</v>
      </c>
    </row>
    <row r="117" spans="1:13" s="25" customFormat="1" ht="21.75" customHeight="1">
      <c r="A117" s="23" t="s">
        <v>349</v>
      </c>
      <c r="B117" s="31" t="s">
        <v>338</v>
      </c>
      <c r="C117" s="31" t="s">
        <v>91</v>
      </c>
      <c r="D117" s="20">
        <f>D118</f>
        <v>583743.03</v>
      </c>
      <c r="E117" s="20">
        <f>E118</f>
        <v>993111.52</v>
      </c>
      <c r="F117" s="64">
        <f t="shared" si="10"/>
        <v>409368.49</v>
      </c>
      <c r="G117" s="74">
        <v>0</v>
      </c>
      <c r="H117" s="64">
        <f>H118</f>
        <v>0</v>
      </c>
      <c r="I117" s="20">
        <f>I118</f>
        <v>0</v>
      </c>
      <c r="J117" s="64">
        <f t="shared" si="11"/>
        <v>0</v>
      </c>
      <c r="K117" s="74">
        <v>0</v>
      </c>
      <c r="L117" s="64">
        <f t="shared" si="14"/>
        <v>583743.03</v>
      </c>
      <c r="M117" s="68">
        <f t="shared" si="15"/>
        <v>993111.52</v>
      </c>
    </row>
    <row r="118" spans="1:13" s="15" customFormat="1" ht="47.25">
      <c r="A118" s="13" t="s">
        <v>353</v>
      </c>
      <c r="B118" s="33" t="s">
        <v>340</v>
      </c>
      <c r="C118" s="33" t="s">
        <v>91</v>
      </c>
      <c r="D118" s="30">
        <v>583743.03</v>
      </c>
      <c r="E118" s="30">
        <v>993111.52</v>
      </c>
      <c r="F118" s="64">
        <f t="shared" si="10"/>
        <v>409368.49</v>
      </c>
      <c r="G118" s="74">
        <v>0</v>
      </c>
      <c r="H118" s="71">
        <v>0</v>
      </c>
      <c r="I118" s="30">
        <v>0</v>
      </c>
      <c r="J118" s="64">
        <f t="shared" si="11"/>
        <v>0</v>
      </c>
      <c r="K118" s="74">
        <v>0</v>
      </c>
      <c r="L118" s="64">
        <f t="shared" si="14"/>
        <v>583743.03</v>
      </c>
      <c r="M118" s="68">
        <f t="shared" si="15"/>
        <v>993111.52</v>
      </c>
    </row>
    <row r="119" spans="1:13" s="25" customFormat="1" ht="22.5" customHeight="1">
      <c r="A119" s="23" t="s">
        <v>354</v>
      </c>
      <c r="B119" s="31" t="s">
        <v>98</v>
      </c>
      <c r="C119" s="31" t="s">
        <v>91</v>
      </c>
      <c r="D119" s="20">
        <f>SUM(D120:D122)</f>
        <v>1100559.3900000001</v>
      </c>
      <c r="E119" s="20">
        <f>SUM(E120:E122)</f>
        <v>384700</v>
      </c>
      <c r="F119" s="64">
        <f t="shared" si="10"/>
        <v>-715859.3900000001</v>
      </c>
      <c r="G119" s="74">
        <f t="shared" si="12"/>
        <v>34.95495140884673</v>
      </c>
      <c r="H119" s="64">
        <f>SUM(H120:H122)</f>
        <v>0</v>
      </c>
      <c r="I119" s="20">
        <f>SUM(I120:I122)</f>
        <v>0</v>
      </c>
      <c r="J119" s="64">
        <f t="shared" si="11"/>
        <v>0</v>
      </c>
      <c r="K119" s="74">
        <v>0</v>
      </c>
      <c r="L119" s="64">
        <f t="shared" si="14"/>
        <v>1100559.3900000001</v>
      </c>
      <c r="M119" s="68">
        <f t="shared" si="15"/>
        <v>384700</v>
      </c>
    </row>
    <row r="120" spans="1:13" s="15" customFormat="1" ht="24" customHeight="1">
      <c r="A120" s="13" t="s">
        <v>285</v>
      </c>
      <c r="B120" s="33" t="s">
        <v>284</v>
      </c>
      <c r="C120" s="33" t="s">
        <v>91</v>
      </c>
      <c r="D120" s="30">
        <v>0</v>
      </c>
      <c r="E120" s="30">
        <v>0</v>
      </c>
      <c r="F120" s="64">
        <f t="shared" si="10"/>
        <v>0</v>
      </c>
      <c r="G120" s="74">
        <v>0</v>
      </c>
      <c r="H120" s="71">
        <v>0</v>
      </c>
      <c r="I120" s="30">
        <v>0</v>
      </c>
      <c r="J120" s="64">
        <f t="shared" si="11"/>
        <v>0</v>
      </c>
      <c r="K120" s="74">
        <v>0</v>
      </c>
      <c r="L120" s="64">
        <f t="shared" si="14"/>
        <v>0</v>
      </c>
      <c r="M120" s="68">
        <f t="shared" si="15"/>
        <v>0</v>
      </c>
    </row>
    <row r="121" spans="1:13" s="15" customFormat="1" ht="68.25" customHeight="1">
      <c r="A121" s="13" t="s">
        <v>101</v>
      </c>
      <c r="B121" s="33" t="s">
        <v>102</v>
      </c>
      <c r="C121" s="33" t="s">
        <v>91</v>
      </c>
      <c r="D121" s="62">
        <v>644320</v>
      </c>
      <c r="E121" s="30">
        <v>0</v>
      </c>
      <c r="F121" s="64">
        <f t="shared" si="10"/>
        <v>-644320</v>
      </c>
      <c r="G121" s="74">
        <f t="shared" si="12"/>
        <v>0</v>
      </c>
      <c r="H121" s="71">
        <v>0</v>
      </c>
      <c r="I121" s="30">
        <v>0</v>
      </c>
      <c r="J121" s="64">
        <f t="shared" si="11"/>
        <v>0</v>
      </c>
      <c r="K121" s="74">
        <v>0</v>
      </c>
      <c r="L121" s="64">
        <f t="shared" si="14"/>
        <v>644320</v>
      </c>
      <c r="M121" s="68">
        <f t="shared" si="15"/>
        <v>0</v>
      </c>
    </row>
    <row r="122" spans="1:13" s="15" customFormat="1" ht="31.5">
      <c r="A122" s="13" t="s">
        <v>103</v>
      </c>
      <c r="B122" s="33" t="s">
        <v>104</v>
      </c>
      <c r="C122" s="33" t="s">
        <v>91</v>
      </c>
      <c r="D122" s="62">
        <v>456239.39</v>
      </c>
      <c r="E122" s="30">
        <v>384700</v>
      </c>
      <c r="F122" s="64">
        <f t="shared" si="10"/>
        <v>-71539.39000000001</v>
      </c>
      <c r="G122" s="74">
        <f t="shared" si="12"/>
        <v>84.31976905808155</v>
      </c>
      <c r="H122" s="71">
        <v>0</v>
      </c>
      <c r="I122" s="30">
        <v>0</v>
      </c>
      <c r="J122" s="64">
        <f t="shared" si="11"/>
        <v>0</v>
      </c>
      <c r="K122" s="74">
        <v>0</v>
      </c>
      <c r="L122" s="64">
        <f t="shared" si="14"/>
        <v>456239.39</v>
      </c>
      <c r="M122" s="68">
        <f t="shared" si="15"/>
        <v>384700</v>
      </c>
    </row>
    <row r="123" spans="1:13" s="25" customFormat="1" ht="19.5" customHeight="1">
      <c r="A123" s="23" t="s">
        <v>105</v>
      </c>
      <c r="B123" s="31" t="s">
        <v>106</v>
      </c>
      <c r="C123" s="31" t="s">
        <v>91</v>
      </c>
      <c r="D123" s="20">
        <f>SUM(D124:D126)</f>
        <v>1516548.9500000002</v>
      </c>
      <c r="E123" s="20">
        <f>SUM(E124:E126)</f>
        <v>1728036.7799999998</v>
      </c>
      <c r="F123" s="64">
        <f t="shared" si="10"/>
        <v>211487.8299999996</v>
      </c>
      <c r="G123" s="74">
        <f t="shared" si="12"/>
        <v>113.94533490000435</v>
      </c>
      <c r="H123" s="64">
        <f>SUM(H124:H126)</f>
        <v>191805.29</v>
      </c>
      <c r="I123" s="20">
        <f>SUM(I124:I126)</f>
        <v>48365.39</v>
      </c>
      <c r="J123" s="64">
        <f t="shared" si="11"/>
        <v>-143439.90000000002</v>
      </c>
      <c r="K123" s="74">
        <f>I123/H123*100</f>
        <v>25.215879082375675</v>
      </c>
      <c r="L123" s="64">
        <f t="shared" si="14"/>
        <v>1708354.2400000002</v>
      </c>
      <c r="M123" s="68">
        <f t="shared" si="15"/>
        <v>1776402.1699999997</v>
      </c>
    </row>
    <row r="124" spans="1:13" s="15" customFormat="1" ht="22.5" customHeight="1">
      <c r="A124" s="13" t="s">
        <v>107</v>
      </c>
      <c r="B124" s="33" t="s">
        <v>108</v>
      </c>
      <c r="C124" s="33" t="s">
        <v>91</v>
      </c>
      <c r="D124" s="62">
        <v>360390.33</v>
      </c>
      <c r="E124" s="30">
        <v>305692.32</v>
      </c>
      <c r="F124" s="64">
        <f t="shared" si="10"/>
        <v>-54698.01000000001</v>
      </c>
      <c r="G124" s="74">
        <f t="shared" si="12"/>
        <v>84.82256446780912</v>
      </c>
      <c r="H124" s="71">
        <v>5544.69</v>
      </c>
      <c r="I124" s="30">
        <v>26086.39</v>
      </c>
      <c r="J124" s="64">
        <f t="shared" si="11"/>
        <v>20541.7</v>
      </c>
      <c r="K124" s="74">
        <v>0</v>
      </c>
      <c r="L124" s="64">
        <f t="shared" si="14"/>
        <v>365935.02</v>
      </c>
      <c r="M124" s="68">
        <f t="shared" si="15"/>
        <v>331778.71</v>
      </c>
    </row>
    <row r="125" spans="1:13" s="15" customFormat="1" ht="36.75" customHeight="1">
      <c r="A125" s="13" t="s">
        <v>266</v>
      </c>
      <c r="B125" s="33" t="s">
        <v>265</v>
      </c>
      <c r="C125" s="33" t="s">
        <v>91</v>
      </c>
      <c r="D125" s="62">
        <v>929385.26</v>
      </c>
      <c r="E125" s="30">
        <v>1172430.8199999998</v>
      </c>
      <c r="F125" s="64">
        <f t="shared" si="10"/>
        <v>243045.55999999982</v>
      </c>
      <c r="G125" s="74">
        <f t="shared" si="12"/>
        <v>126.15121741870531</v>
      </c>
      <c r="H125" s="71">
        <v>186260.6</v>
      </c>
      <c r="I125" s="30">
        <v>22279</v>
      </c>
      <c r="J125" s="64">
        <f t="shared" si="11"/>
        <v>-163981.6</v>
      </c>
      <c r="K125" s="74">
        <f>I125/H125*100</f>
        <v>11.961198449913722</v>
      </c>
      <c r="L125" s="64">
        <f t="shared" si="14"/>
        <v>1115645.86</v>
      </c>
      <c r="M125" s="68">
        <f t="shared" si="15"/>
        <v>1194709.8199999998</v>
      </c>
    </row>
    <row r="126" spans="1:13" s="15" customFormat="1" ht="21" customHeight="1">
      <c r="A126" s="13" t="s">
        <v>109</v>
      </c>
      <c r="B126" s="33" t="s">
        <v>110</v>
      </c>
      <c r="C126" s="33" t="s">
        <v>91</v>
      </c>
      <c r="D126" s="62">
        <v>226773.36</v>
      </c>
      <c r="E126" s="30">
        <v>249913.64</v>
      </c>
      <c r="F126" s="64">
        <f t="shared" si="10"/>
        <v>23140.280000000028</v>
      </c>
      <c r="G126" s="74">
        <f t="shared" si="12"/>
        <v>110.20414390826154</v>
      </c>
      <c r="H126" s="71">
        <v>0</v>
      </c>
      <c r="I126" s="30">
        <v>0</v>
      </c>
      <c r="J126" s="64">
        <f t="shared" si="11"/>
        <v>0</v>
      </c>
      <c r="K126" s="74">
        <v>0</v>
      </c>
      <c r="L126" s="64">
        <f t="shared" si="14"/>
        <v>226773.36</v>
      </c>
      <c r="M126" s="68">
        <f t="shared" si="15"/>
        <v>249913.64</v>
      </c>
    </row>
    <row r="127" spans="1:13" s="25" customFormat="1" ht="22.5" customHeight="1">
      <c r="A127" s="23" t="s">
        <v>111</v>
      </c>
      <c r="B127" s="31" t="s">
        <v>112</v>
      </c>
      <c r="C127" s="31" t="s">
        <v>91</v>
      </c>
      <c r="D127" s="20">
        <f>SUM(D128:D129)</f>
        <v>1015188.8400000001</v>
      </c>
      <c r="E127" s="20">
        <f>SUM(E128:E129)</f>
        <v>725177.3500000001</v>
      </c>
      <c r="F127" s="64">
        <f t="shared" si="10"/>
        <v>-290011.49</v>
      </c>
      <c r="G127" s="74">
        <f t="shared" si="12"/>
        <v>71.43275432381625</v>
      </c>
      <c r="H127" s="64">
        <f>SUM(H128:H129)</f>
        <v>39200</v>
      </c>
      <c r="I127" s="20">
        <f>SUM(I128:I129)</f>
        <v>18600</v>
      </c>
      <c r="J127" s="64">
        <f t="shared" si="11"/>
        <v>-20600</v>
      </c>
      <c r="K127" s="74">
        <v>0</v>
      </c>
      <c r="L127" s="64">
        <f t="shared" si="14"/>
        <v>1054388.84</v>
      </c>
      <c r="M127" s="68">
        <f t="shared" si="15"/>
        <v>743777.3500000001</v>
      </c>
    </row>
    <row r="128" spans="1:13" s="15" customFormat="1" ht="21" customHeight="1">
      <c r="A128" s="13" t="s">
        <v>268</v>
      </c>
      <c r="B128" s="33" t="s">
        <v>267</v>
      </c>
      <c r="C128" s="33" t="s">
        <v>91</v>
      </c>
      <c r="D128" s="62">
        <v>676079.7500000001</v>
      </c>
      <c r="E128" s="30">
        <v>470843.35000000003</v>
      </c>
      <c r="F128" s="64">
        <f t="shared" si="10"/>
        <v>-205236.40000000008</v>
      </c>
      <c r="G128" s="74">
        <f t="shared" si="12"/>
        <v>69.6431670967811</v>
      </c>
      <c r="H128" s="71">
        <v>39200</v>
      </c>
      <c r="I128" s="30">
        <v>18600</v>
      </c>
      <c r="J128" s="64">
        <f t="shared" si="11"/>
        <v>-20600</v>
      </c>
      <c r="K128" s="74">
        <v>0</v>
      </c>
      <c r="L128" s="64">
        <f t="shared" si="14"/>
        <v>715279.7500000001</v>
      </c>
      <c r="M128" s="68">
        <f t="shared" si="15"/>
        <v>489443.35000000003</v>
      </c>
    </row>
    <row r="129" spans="1:13" s="15" customFormat="1" ht="52.5" customHeight="1">
      <c r="A129" s="13" t="s">
        <v>355</v>
      </c>
      <c r="B129" s="33" t="s">
        <v>113</v>
      </c>
      <c r="C129" s="33" t="s">
        <v>91</v>
      </c>
      <c r="D129" s="62">
        <v>339109.09</v>
      </c>
      <c r="E129" s="30">
        <v>254334</v>
      </c>
      <c r="F129" s="64">
        <f t="shared" si="10"/>
        <v>-84775.09000000003</v>
      </c>
      <c r="G129" s="74">
        <f t="shared" si="12"/>
        <v>75.00064359820021</v>
      </c>
      <c r="H129" s="71">
        <v>0</v>
      </c>
      <c r="I129" s="30">
        <v>0</v>
      </c>
      <c r="J129" s="64">
        <f t="shared" si="11"/>
        <v>0</v>
      </c>
      <c r="K129" s="74">
        <v>0</v>
      </c>
      <c r="L129" s="64">
        <f t="shared" si="14"/>
        <v>339109.09</v>
      </c>
      <c r="M129" s="68">
        <f t="shared" si="15"/>
        <v>254334</v>
      </c>
    </row>
    <row r="130" spans="1:13" s="25" customFormat="1" ht="22.5" customHeight="1">
      <c r="A130" s="23" t="s">
        <v>114</v>
      </c>
      <c r="B130" s="31" t="s">
        <v>115</v>
      </c>
      <c r="C130" s="31" t="s">
        <v>91</v>
      </c>
      <c r="D130" s="20">
        <f>SUM(D136:D139)</f>
        <v>6764105.470000001</v>
      </c>
      <c r="E130" s="20">
        <f>SUM(E136:E139)</f>
        <v>4635579.87</v>
      </c>
      <c r="F130" s="64">
        <f t="shared" si="10"/>
        <v>-2128525.6000000006</v>
      </c>
      <c r="G130" s="74">
        <f t="shared" si="12"/>
        <v>68.53204596763923</v>
      </c>
      <c r="H130" s="64">
        <f>SUM(H136:H139)</f>
        <v>6518179.6899999995</v>
      </c>
      <c r="I130" s="20">
        <f>SUM(I136:I139)</f>
        <v>6342048.1</v>
      </c>
      <c r="J130" s="64">
        <f t="shared" si="11"/>
        <v>-176131.58999999985</v>
      </c>
      <c r="K130" s="74">
        <f aca="true" t="shared" si="16" ref="K130:K137">I130/H130*100</f>
        <v>97.2978408332281</v>
      </c>
      <c r="L130" s="64">
        <f t="shared" si="14"/>
        <v>13282285.16</v>
      </c>
      <c r="M130" s="68">
        <f t="shared" si="15"/>
        <v>10977627.969999999</v>
      </c>
    </row>
    <row r="131" spans="1:13" s="15" customFormat="1" ht="31.5" hidden="1">
      <c r="A131" s="13" t="s">
        <v>357</v>
      </c>
      <c r="B131" s="33" t="s">
        <v>356</v>
      </c>
      <c r="C131" s="33" t="s">
        <v>91</v>
      </c>
      <c r="D131" s="30"/>
      <c r="E131" s="30"/>
      <c r="F131" s="64">
        <f t="shared" si="10"/>
        <v>0</v>
      </c>
      <c r="G131" s="74" t="e">
        <f t="shared" si="12"/>
        <v>#DIV/0!</v>
      </c>
      <c r="H131" s="71"/>
      <c r="I131" s="30"/>
      <c r="J131" s="64">
        <f t="shared" si="11"/>
        <v>0</v>
      </c>
      <c r="K131" s="74" t="e">
        <f t="shared" si="16"/>
        <v>#DIV/0!</v>
      </c>
      <c r="L131" s="64">
        <f t="shared" si="14"/>
        <v>0</v>
      </c>
      <c r="M131" s="68">
        <f t="shared" si="15"/>
        <v>0</v>
      </c>
    </row>
    <row r="132" spans="1:13" s="15" customFormat="1" ht="15.75" hidden="1">
      <c r="A132" s="13" t="s">
        <v>339</v>
      </c>
      <c r="B132" s="33" t="s">
        <v>356</v>
      </c>
      <c r="C132" s="33" t="s">
        <v>338</v>
      </c>
      <c r="D132" s="30"/>
      <c r="E132" s="30"/>
      <c r="F132" s="64">
        <f t="shared" si="10"/>
        <v>0</v>
      </c>
      <c r="G132" s="74" t="e">
        <f t="shared" si="12"/>
        <v>#DIV/0!</v>
      </c>
      <c r="H132" s="71"/>
      <c r="I132" s="30"/>
      <c r="J132" s="64">
        <f t="shared" si="11"/>
        <v>0</v>
      </c>
      <c r="K132" s="74" t="e">
        <f t="shared" si="16"/>
        <v>#DIV/0!</v>
      </c>
      <c r="L132" s="64">
        <f t="shared" si="14"/>
        <v>0</v>
      </c>
      <c r="M132" s="68">
        <f t="shared" si="15"/>
        <v>0</v>
      </c>
    </row>
    <row r="133" spans="1:13" s="15" customFormat="1" ht="15.75" hidden="1">
      <c r="A133" s="13" t="s">
        <v>342</v>
      </c>
      <c r="B133" s="33" t="s">
        <v>356</v>
      </c>
      <c r="C133" s="33" t="s">
        <v>341</v>
      </c>
      <c r="D133" s="30"/>
      <c r="E133" s="30"/>
      <c r="F133" s="64">
        <f t="shared" si="10"/>
        <v>0</v>
      </c>
      <c r="G133" s="74" t="e">
        <f t="shared" si="12"/>
        <v>#DIV/0!</v>
      </c>
      <c r="H133" s="71"/>
      <c r="I133" s="30"/>
      <c r="J133" s="64">
        <f t="shared" si="11"/>
        <v>0</v>
      </c>
      <c r="K133" s="74" t="e">
        <f t="shared" si="16"/>
        <v>#DIV/0!</v>
      </c>
      <c r="L133" s="64">
        <f t="shared" si="14"/>
        <v>0</v>
      </c>
      <c r="M133" s="68">
        <f t="shared" si="15"/>
        <v>0</v>
      </c>
    </row>
    <row r="134" spans="1:13" s="15" customFormat="1" ht="15.75" hidden="1">
      <c r="A134" s="13" t="s">
        <v>344</v>
      </c>
      <c r="B134" s="33" t="s">
        <v>356</v>
      </c>
      <c r="C134" s="33" t="s">
        <v>343</v>
      </c>
      <c r="D134" s="30"/>
      <c r="E134" s="30"/>
      <c r="F134" s="64">
        <f t="shared" si="10"/>
        <v>0</v>
      </c>
      <c r="G134" s="74" t="e">
        <f t="shared" si="12"/>
        <v>#DIV/0!</v>
      </c>
      <c r="H134" s="71"/>
      <c r="I134" s="30"/>
      <c r="J134" s="64">
        <f t="shared" si="11"/>
        <v>0</v>
      </c>
      <c r="K134" s="74" t="e">
        <f t="shared" si="16"/>
        <v>#DIV/0!</v>
      </c>
      <c r="L134" s="64">
        <f t="shared" si="14"/>
        <v>0</v>
      </c>
      <c r="M134" s="68">
        <f t="shared" si="15"/>
        <v>0</v>
      </c>
    </row>
    <row r="135" spans="1:13" s="15" customFormat="1" ht="15.75" hidden="1">
      <c r="A135" s="13" t="s">
        <v>346</v>
      </c>
      <c r="B135" s="33" t="s">
        <v>356</v>
      </c>
      <c r="C135" s="33" t="s">
        <v>345</v>
      </c>
      <c r="D135" s="30"/>
      <c r="E135" s="30"/>
      <c r="F135" s="64">
        <f t="shared" si="10"/>
        <v>0</v>
      </c>
      <c r="G135" s="74" t="e">
        <f t="shared" si="12"/>
        <v>#DIV/0!</v>
      </c>
      <c r="H135" s="71"/>
      <c r="I135" s="30"/>
      <c r="J135" s="64">
        <f t="shared" si="11"/>
        <v>0</v>
      </c>
      <c r="K135" s="74" t="e">
        <f t="shared" si="16"/>
        <v>#DIV/0!</v>
      </c>
      <c r="L135" s="64">
        <f t="shared" si="14"/>
        <v>0</v>
      </c>
      <c r="M135" s="68">
        <f t="shared" si="15"/>
        <v>0</v>
      </c>
    </row>
    <row r="136" spans="1:13" s="15" customFormat="1" ht="31.5">
      <c r="A136" s="13" t="s">
        <v>279</v>
      </c>
      <c r="B136" s="33" t="s">
        <v>278</v>
      </c>
      <c r="C136" s="33" t="s">
        <v>91</v>
      </c>
      <c r="D136" s="30">
        <v>109626.78</v>
      </c>
      <c r="E136" s="30">
        <v>186760</v>
      </c>
      <c r="F136" s="64">
        <f t="shared" si="10"/>
        <v>77133.22</v>
      </c>
      <c r="G136" s="74">
        <v>0</v>
      </c>
      <c r="H136" s="71">
        <v>371686.97000000003</v>
      </c>
      <c r="I136" s="30">
        <v>0</v>
      </c>
      <c r="J136" s="64">
        <f t="shared" si="11"/>
        <v>-371686.97000000003</v>
      </c>
      <c r="K136" s="74">
        <f t="shared" si="16"/>
        <v>0</v>
      </c>
      <c r="L136" s="64">
        <f t="shared" si="14"/>
        <v>481313.75</v>
      </c>
      <c r="M136" s="68">
        <f t="shared" si="15"/>
        <v>186760</v>
      </c>
    </row>
    <row r="137" spans="1:13" s="15" customFormat="1" ht="18.75" customHeight="1">
      <c r="A137" s="13" t="s">
        <v>116</v>
      </c>
      <c r="B137" s="33" t="s">
        <v>117</v>
      </c>
      <c r="C137" s="33" t="s">
        <v>91</v>
      </c>
      <c r="D137" s="30">
        <v>6614478.69</v>
      </c>
      <c r="E137" s="30">
        <v>4409319.87</v>
      </c>
      <c r="F137" s="64">
        <f t="shared" si="10"/>
        <v>-2205158.8200000003</v>
      </c>
      <c r="G137" s="74">
        <f t="shared" si="12"/>
        <v>66.6616384548364</v>
      </c>
      <c r="H137" s="71">
        <v>6146492.72</v>
      </c>
      <c r="I137" s="30">
        <v>6342048.1</v>
      </c>
      <c r="J137" s="64">
        <f t="shared" si="11"/>
        <v>195555.3799999999</v>
      </c>
      <c r="K137" s="74">
        <f t="shared" si="16"/>
        <v>103.18157669598607</v>
      </c>
      <c r="L137" s="64">
        <f t="shared" si="14"/>
        <v>12760971.41</v>
      </c>
      <c r="M137" s="68">
        <f t="shared" si="15"/>
        <v>10751367.969999999</v>
      </c>
    </row>
    <row r="138" spans="1:13" s="15" customFormat="1" ht="69" customHeight="1">
      <c r="A138" s="13" t="s">
        <v>359</v>
      </c>
      <c r="B138" s="35" t="s">
        <v>358</v>
      </c>
      <c r="C138" s="35" t="s">
        <v>91</v>
      </c>
      <c r="D138" s="30">
        <v>0</v>
      </c>
      <c r="E138" s="30">
        <v>0</v>
      </c>
      <c r="F138" s="64">
        <f t="shared" si="10"/>
        <v>0</v>
      </c>
      <c r="G138" s="74">
        <v>0</v>
      </c>
      <c r="H138" s="71">
        <v>0</v>
      </c>
      <c r="I138" s="30">
        <v>0</v>
      </c>
      <c r="J138" s="64">
        <f t="shared" si="11"/>
        <v>0</v>
      </c>
      <c r="K138" s="74">
        <v>0</v>
      </c>
      <c r="L138" s="64">
        <f t="shared" si="14"/>
        <v>0</v>
      </c>
      <c r="M138" s="68">
        <f t="shared" si="15"/>
        <v>0</v>
      </c>
    </row>
    <row r="139" spans="1:13" s="15" customFormat="1" ht="66.75" customHeight="1">
      <c r="A139" s="13" t="s">
        <v>360</v>
      </c>
      <c r="B139" s="33" t="s">
        <v>269</v>
      </c>
      <c r="C139" s="33" t="s">
        <v>91</v>
      </c>
      <c r="D139" s="30">
        <v>40000</v>
      </c>
      <c r="E139" s="30">
        <v>39500</v>
      </c>
      <c r="F139" s="64">
        <f t="shared" si="10"/>
        <v>-500</v>
      </c>
      <c r="G139" s="74">
        <f t="shared" si="12"/>
        <v>98.75</v>
      </c>
      <c r="H139" s="71">
        <v>0</v>
      </c>
      <c r="I139" s="30">
        <v>0</v>
      </c>
      <c r="J139" s="64">
        <f t="shared" si="11"/>
        <v>0</v>
      </c>
      <c r="K139" s="74">
        <v>0</v>
      </c>
      <c r="L139" s="64">
        <f t="shared" si="14"/>
        <v>40000</v>
      </c>
      <c r="M139" s="68">
        <f t="shared" si="15"/>
        <v>39500</v>
      </c>
    </row>
    <row r="140" spans="1:13" s="25" customFormat="1" ht="24.75" customHeight="1">
      <c r="A140" s="23" t="s">
        <v>118</v>
      </c>
      <c r="B140" s="31" t="s">
        <v>119</v>
      </c>
      <c r="C140" s="31" t="s">
        <v>91</v>
      </c>
      <c r="D140" s="20">
        <f>D141+D144+D160+D163+D171</f>
        <v>10078866.58</v>
      </c>
      <c r="E140" s="20">
        <f>E141+E144+E160+E163+E171</f>
        <v>13049139.05</v>
      </c>
      <c r="F140" s="64">
        <f t="shared" si="10"/>
        <v>2970272.4700000007</v>
      </c>
      <c r="G140" s="74">
        <f t="shared" si="12"/>
        <v>129.4703025030023</v>
      </c>
      <c r="H140" s="20">
        <f>H141+H144+H160+H163+H171</f>
        <v>15363356.73</v>
      </c>
      <c r="I140" s="20">
        <f>I141+I144+I160+I163</f>
        <v>9579778</v>
      </c>
      <c r="J140" s="64">
        <f t="shared" si="11"/>
        <v>-5783578.73</v>
      </c>
      <c r="K140" s="74">
        <f>I140/H140*100</f>
        <v>62.35471953400381</v>
      </c>
      <c r="L140" s="64">
        <f>D140+H140</f>
        <v>25442223.310000002</v>
      </c>
      <c r="M140" s="68">
        <f t="shared" si="15"/>
        <v>22628917.05</v>
      </c>
    </row>
    <row r="141" spans="1:13" s="25" customFormat="1" ht="31.5">
      <c r="A141" s="23" t="s">
        <v>120</v>
      </c>
      <c r="B141" s="31" t="s">
        <v>121</v>
      </c>
      <c r="C141" s="31" t="s">
        <v>91</v>
      </c>
      <c r="D141" s="20">
        <f>SUM(D142:D143)</f>
        <v>183783.7</v>
      </c>
      <c r="E141" s="20">
        <f>SUM(E142:E143)</f>
        <v>1251202</v>
      </c>
      <c r="F141" s="64">
        <f t="shared" si="10"/>
        <v>1067418.3</v>
      </c>
      <c r="G141" s="74">
        <f t="shared" si="12"/>
        <v>680.8013986006376</v>
      </c>
      <c r="H141" s="64">
        <f>SUM(H142:H143)</f>
        <v>0</v>
      </c>
      <c r="I141" s="20">
        <f>SUM(I142:I143)</f>
        <v>0</v>
      </c>
      <c r="J141" s="64">
        <f t="shared" si="11"/>
        <v>0</v>
      </c>
      <c r="K141" s="74">
        <v>0</v>
      </c>
      <c r="L141" s="64">
        <f aca="true" t="shared" si="17" ref="L141:L177">D141+H141</f>
        <v>183783.7</v>
      </c>
      <c r="M141" s="68">
        <f aca="true" t="shared" si="18" ref="M141:M177">E141+I141</f>
        <v>1251202</v>
      </c>
    </row>
    <row r="142" spans="1:13" s="15" customFormat="1" ht="21" customHeight="1">
      <c r="A142" s="13" t="s">
        <v>122</v>
      </c>
      <c r="B142" s="33" t="s">
        <v>123</v>
      </c>
      <c r="C142" s="33" t="s">
        <v>91</v>
      </c>
      <c r="D142" s="30">
        <v>49800</v>
      </c>
      <c r="E142" s="30">
        <v>47700</v>
      </c>
      <c r="F142" s="64">
        <f t="shared" si="10"/>
        <v>-2100</v>
      </c>
      <c r="G142" s="74">
        <v>0</v>
      </c>
      <c r="H142" s="71">
        <v>0</v>
      </c>
      <c r="I142" s="30">
        <v>0</v>
      </c>
      <c r="J142" s="64">
        <f t="shared" si="11"/>
        <v>0</v>
      </c>
      <c r="K142" s="74">
        <v>0</v>
      </c>
      <c r="L142" s="64">
        <f t="shared" si="17"/>
        <v>49800</v>
      </c>
      <c r="M142" s="68">
        <f t="shared" si="18"/>
        <v>47700</v>
      </c>
    </row>
    <row r="143" spans="1:13" s="15" customFormat="1" ht="21" customHeight="1">
      <c r="A143" s="13" t="s">
        <v>361</v>
      </c>
      <c r="B143" s="33" t="s">
        <v>270</v>
      </c>
      <c r="C143" s="33" t="s">
        <v>91</v>
      </c>
      <c r="D143" s="30">
        <v>133983.7</v>
      </c>
      <c r="E143" s="30">
        <v>1203502</v>
      </c>
      <c r="F143" s="64">
        <f t="shared" si="10"/>
        <v>1069518.3</v>
      </c>
      <c r="G143" s="74">
        <f t="shared" si="12"/>
        <v>898.2450850364634</v>
      </c>
      <c r="H143" s="71">
        <v>0</v>
      </c>
      <c r="I143" s="30">
        <v>0</v>
      </c>
      <c r="J143" s="64">
        <f t="shared" si="11"/>
        <v>0</v>
      </c>
      <c r="K143" s="74">
        <v>0</v>
      </c>
      <c r="L143" s="64">
        <f t="shared" si="17"/>
        <v>133983.7</v>
      </c>
      <c r="M143" s="68">
        <f t="shared" si="18"/>
        <v>1203502</v>
      </c>
    </row>
    <row r="144" spans="1:13" s="25" customFormat="1" ht="22.5" customHeight="1">
      <c r="A144" s="23" t="s">
        <v>124</v>
      </c>
      <c r="B144" s="31" t="s">
        <v>125</v>
      </c>
      <c r="C144" s="31" t="s">
        <v>91</v>
      </c>
      <c r="D144" s="20">
        <f aca="true" t="shared" si="19" ref="D144:I144">SUM(D145:D151)</f>
        <v>1144430.78</v>
      </c>
      <c r="E144" s="20">
        <f t="shared" si="19"/>
        <v>933709.0299999999</v>
      </c>
      <c r="F144" s="61">
        <f t="shared" si="19"/>
        <v>-210721.75000000012</v>
      </c>
      <c r="G144" s="61">
        <f t="shared" si="19"/>
        <v>81.5872000576566</v>
      </c>
      <c r="H144" s="20">
        <f t="shared" si="19"/>
        <v>2361940.3</v>
      </c>
      <c r="I144" s="20">
        <f t="shared" si="19"/>
        <v>4921494.2</v>
      </c>
      <c r="J144" s="64">
        <f t="shared" si="11"/>
        <v>2559553.9000000004</v>
      </c>
      <c r="K144" s="74">
        <f>I144/H144*100</f>
        <v>208.36657895205906</v>
      </c>
      <c r="L144" s="64">
        <f t="shared" si="17"/>
        <v>3506371.08</v>
      </c>
      <c r="M144" s="68">
        <f t="shared" si="18"/>
        <v>5855203.23</v>
      </c>
    </row>
    <row r="145" spans="1:13" s="25" customFormat="1" ht="22.5" customHeight="1">
      <c r="A145" s="13" t="s">
        <v>401</v>
      </c>
      <c r="B145" s="35" t="s">
        <v>400</v>
      </c>
      <c r="C145" s="35" t="s">
        <v>91</v>
      </c>
      <c r="D145" s="62">
        <v>0</v>
      </c>
      <c r="E145" s="30">
        <v>0</v>
      </c>
      <c r="F145" s="64">
        <f>E145-D145</f>
        <v>0</v>
      </c>
      <c r="G145" s="74">
        <v>0</v>
      </c>
      <c r="H145" s="71">
        <v>0</v>
      </c>
      <c r="I145" s="30">
        <v>1124120.04</v>
      </c>
      <c r="J145" s="64">
        <f>I145-H145</f>
        <v>1124120.04</v>
      </c>
      <c r="K145" s="74">
        <v>0</v>
      </c>
      <c r="L145" s="64">
        <f>D145+H145</f>
        <v>0</v>
      </c>
      <c r="M145" s="68">
        <f>E145+I145</f>
        <v>1124120.04</v>
      </c>
    </row>
    <row r="146" spans="1:13" s="15" customFormat="1" ht="21.75" customHeight="1">
      <c r="A146" s="13" t="s">
        <v>362</v>
      </c>
      <c r="B146" s="35" t="s">
        <v>126</v>
      </c>
      <c r="C146" s="35" t="s">
        <v>91</v>
      </c>
      <c r="D146" s="62">
        <v>0</v>
      </c>
      <c r="E146" s="30">
        <v>0</v>
      </c>
      <c r="F146" s="64">
        <f aca="true" t="shared" si="20" ref="F146:F195">E146-D146</f>
        <v>0</v>
      </c>
      <c r="G146" s="74">
        <v>0</v>
      </c>
      <c r="H146" s="71">
        <v>49634.2</v>
      </c>
      <c r="I146" s="30">
        <v>2148076.1</v>
      </c>
      <c r="J146" s="64">
        <f aca="true" t="shared" si="21" ref="J146:J195">I146-H146</f>
        <v>2098441.9</v>
      </c>
      <c r="K146" s="74">
        <v>0</v>
      </c>
      <c r="L146" s="64">
        <f t="shared" si="17"/>
        <v>49634.2</v>
      </c>
      <c r="M146" s="68">
        <f t="shared" si="18"/>
        <v>2148076.1</v>
      </c>
    </row>
    <row r="147" spans="1:13" s="15" customFormat="1" ht="21.75" customHeight="1">
      <c r="A147" s="13" t="s">
        <v>403</v>
      </c>
      <c r="B147" s="35" t="s">
        <v>402</v>
      </c>
      <c r="C147" s="35" t="s">
        <v>91</v>
      </c>
      <c r="D147" s="62">
        <v>0</v>
      </c>
      <c r="E147" s="30">
        <v>0</v>
      </c>
      <c r="F147" s="64">
        <f>E147-D147</f>
        <v>0</v>
      </c>
      <c r="G147" s="74">
        <v>0</v>
      </c>
      <c r="H147" s="71">
        <v>0</v>
      </c>
      <c r="I147" s="30">
        <v>440708.63</v>
      </c>
      <c r="J147" s="64">
        <f>I147-H147</f>
        <v>440708.63</v>
      </c>
      <c r="K147" s="74">
        <v>0</v>
      </c>
      <c r="L147" s="64">
        <f>D147+H147</f>
        <v>0</v>
      </c>
      <c r="M147" s="68">
        <f>E147+I147</f>
        <v>440708.63</v>
      </c>
    </row>
    <row r="148" spans="1:13" s="15" customFormat="1" ht="21.75" customHeight="1">
      <c r="A148" s="13" t="s">
        <v>405</v>
      </c>
      <c r="B148" s="35" t="s">
        <v>404</v>
      </c>
      <c r="C148" s="35" t="s">
        <v>91</v>
      </c>
      <c r="D148" s="62">
        <v>0</v>
      </c>
      <c r="E148" s="30">
        <v>0</v>
      </c>
      <c r="F148" s="64">
        <f>E148-D148</f>
        <v>0</v>
      </c>
      <c r="G148" s="74">
        <v>0</v>
      </c>
      <c r="H148" s="71">
        <v>0</v>
      </c>
      <c r="I148" s="30">
        <v>918077.86</v>
      </c>
      <c r="J148" s="64">
        <f>I148-H148</f>
        <v>918077.86</v>
      </c>
      <c r="K148" s="74">
        <v>0</v>
      </c>
      <c r="L148" s="64">
        <f>D148+H148</f>
        <v>0</v>
      </c>
      <c r="M148" s="68">
        <f>E148+I148</f>
        <v>918077.86</v>
      </c>
    </row>
    <row r="149" spans="1:13" s="15" customFormat="1" ht="31.5">
      <c r="A149" s="13" t="s">
        <v>281</v>
      </c>
      <c r="B149" s="35" t="s">
        <v>280</v>
      </c>
      <c r="C149" s="35" t="s">
        <v>91</v>
      </c>
      <c r="D149" s="62">
        <v>0</v>
      </c>
      <c r="E149" s="30">
        <v>0</v>
      </c>
      <c r="F149" s="64">
        <f t="shared" si="20"/>
        <v>0</v>
      </c>
      <c r="G149" s="74">
        <v>0</v>
      </c>
      <c r="H149" s="71">
        <v>1444000</v>
      </c>
      <c r="I149" s="30">
        <v>257053.57</v>
      </c>
      <c r="J149" s="64">
        <f t="shared" si="21"/>
        <v>-1186946.43</v>
      </c>
      <c r="K149" s="74">
        <f>I149/H149*100</f>
        <v>17.80149376731302</v>
      </c>
      <c r="L149" s="64">
        <f t="shared" si="17"/>
        <v>1444000</v>
      </c>
      <c r="M149" s="68">
        <f t="shared" si="18"/>
        <v>257053.57</v>
      </c>
    </row>
    <row r="150" spans="1:13" s="15" customFormat="1" ht="47.25">
      <c r="A150" s="13" t="s">
        <v>363</v>
      </c>
      <c r="B150" s="35" t="s">
        <v>272</v>
      </c>
      <c r="C150" s="35" t="s">
        <v>91</v>
      </c>
      <c r="D150" s="62">
        <v>0</v>
      </c>
      <c r="E150" s="30">
        <v>0</v>
      </c>
      <c r="F150" s="64">
        <f t="shared" si="20"/>
        <v>0</v>
      </c>
      <c r="G150" s="74">
        <v>0</v>
      </c>
      <c r="H150" s="71">
        <v>0</v>
      </c>
      <c r="I150" s="30">
        <v>0</v>
      </c>
      <c r="J150" s="64">
        <f t="shared" si="21"/>
        <v>0</v>
      </c>
      <c r="K150" s="74">
        <v>0</v>
      </c>
      <c r="L150" s="64">
        <f t="shared" si="17"/>
        <v>0</v>
      </c>
      <c r="M150" s="68">
        <f t="shared" si="18"/>
        <v>0</v>
      </c>
    </row>
    <row r="151" spans="1:13" s="15" customFormat="1" ht="31.5">
      <c r="A151" s="13" t="s">
        <v>273</v>
      </c>
      <c r="B151" s="33" t="s">
        <v>271</v>
      </c>
      <c r="C151" s="33" t="s">
        <v>91</v>
      </c>
      <c r="D151" s="30">
        <v>1144430.78</v>
      </c>
      <c r="E151" s="30">
        <v>933709.0299999999</v>
      </c>
      <c r="F151" s="64">
        <f t="shared" si="20"/>
        <v>-210721.75000000012</v>
      </c>
      <c r="G151" s="74">
        <f aca="true" t="shared" si="22" ref="G151:G188">E151/D151*100</f>
        <v>81.5872000576566</v>
      </c>
      <c r="H151" s="71">
        <v>868306.1</v>
      </c>
      <c r="I151" s="30">
        <v>33458</v>
      </c>
      <c r="J151" s="64">
        <f t="shared" si="21"/>
        <v>-834848.1</v>
      </c>
      <c r="K151" s="74">
        <v>0</v>
      </c>
      <c r="L151" s="64">
        <f t="shared" si="17"/>
        <v>2012736.88</v>
      </c>
      <c r="M151" s="68">
        <f t="shared" si="18"/>
        <v>967167.0299999999</v>
      </c>
    </row>
    <row r="152" spans="1:13" s="15" customFormat="1" ht="31.5" hidden="1">
      <c r="A152" s="13" t="s">
        <v>127</v>
      </c>
      <c r="B152" s="33" t="s">
        <v>128</v>
      </c>
      <c r="C152" s="33" t="s">
        <v>91</v>
      </c>
      <c r="D152" s="30"/>
      <c r="E152" s="30"/>
      <c r="F152" s="64">
        <f t="shared" si="20"/>
        <v>0</v>
      </c>
      <c r="G152" s="74" t="e">
        <f t="shared" si="22"/>
        <v>#DIV/0!</v>
      </c>
      <c r="H152" s="71"/>
      <c r="I152" s="30"/>
      <c r="J152" s="64">
        <f t="shared" si="21"/>
        <v>0</v>
      </c>
      <c r="K152" s="74" t="e">
        <f aca="true" t="shared" si="23" ref="K152:K161">I152/H152*100</f>
        <v>#DIV/0!</v>
      </c>
      <c r="L152" s="64">
        <f t="shared" si="17"/>
        <v>0</v>
      </c>
      <c r="M152" s="68">
        <f t="shared" si="18"/>
        <v>0</v>
      </c>
    </row>
    <row r="153" spans="1:13" s="15" customFormat="1" ht="15.75" hidden="1">
      <c r="A153" s="13" t="s">
        <v>339</v>
      </c>
      <c r="B153" s="33" t="s">
        <v>128</v>
      </c>
      <c r="C153" s="33" t="s">
        <v>338</v>
      </c>
      <c r="D153" s="30"/>
      <c r="E153" s="30"/>
      <c r="F153" s="64">
        <f t="shared" si="20"/>
        <v>0</v>
      </c>
      <c r="G153" s="74" t="e">
        <f t="shared" si="22"/>
        <v>#DIV/0!</v>
      </c>
      <c r="H153" s="71"/>
      <c r="I153" s="30"/>
      <c r="J153" s="64">
        <f t="shared" si="21"/>
        <v>0</v>
      </c>
      <c r="K153" s="74" t="e">
        <f t="shared" si="23"/>
        <v>#DIV/0!</v>
      </c>
      <c r="L153" s="64">
        <f t="shared" si="17"/>
        <v>0</v>
      </c>
      <c r="M153" s="68">
        <f t="shared" si="18"/>
        <v>0</v>
      </c>
    </row>
    <row r="154" spans="1:13" s="15" customFormat="1" ht="15.75" hidden="1">
      <c r="A154" s="13" t="s">
        <v>342</v>
      </c>
      <c r="B154" s="33" t="s">
        <v>128</v>
      </c>
      <c r="C154" s="33" t="s">
        <v>341</v>
      </c>
      <c r="D154" s="30"/>
      <c r="E154" s="30"/>
      <c r="F154" s="64">
        <f t="shared" si="20"/>
        <v>0</v>
      </c>
      <c r="G154" s="74" t="e">
        <f t="shared" si="22"/>
        <v>#DIV/0!</v>
      </c>
      <c r="H154" s="71"/>
      <c r="I154" s="30"/>
      <c r="J154" s="64">
        <f t="shared" si="21"/>
        <v>0</v>
      </c>
      <c r="K154" s="74" t="e">
        <f t="shared" si="23"/>
        <v>#DIV/0!</v>
      </c>
      <c r="L154" s="64">
        <f t="shared" si="17"/>
        <v>0</v>
      </c>
      <c r="M154" s="68">
        <f t="shared" si="18"/>
        <v>0</v>
      </c>
    </row>
    <row r="155" spans="1:13" s="15" customFormat="1" ht="15.75" hidden="1">
      <c r="A155" s="13" t="s">
        <v>346</v>
      </c>
      <c r="B155" s="33" t="s">
        <v>128</v>
      </c>
      <c r="C155" s="33" t="s">
        <v>345</v>
      </c>
      <c r="D155" s="30"/>
      <c r="E155" s="30"/>
      <c r="F155" s="64">
        <f t="shared" si="20"/>
        <v>0</v>
      </c>
      <c r="G155" s="74" t="e">
        <f t="shared" si="22"/>
        <v>#DIV/0!</v>
      </c>
      <c r="H155" s="71"/>
      <c r="I155" s="30"/>
      <c r="J155" s="64">
        <f t="shared" si="21"/>
        <v>0</v>
      </c>
      <c r="K155" s="74" t="e">
        <f t="shared" si="23"/>
        <v>#DIV/0!</v>
      </c>
      <c r="L155" s="64">
        <f t="shared" si="17"/>
        <v>0</v>
      </c>
      <c r="M155" s="68">
        <f t="shared" si="18"/>
        <v>0</v>
      </c>
    </row>
    <row r="156" spans="1:13" s="15" customFormat="1" ht="31.5" hidden="1">
      <c r="A156" s="13" t="s">
        <v>365</v>
      </c>
      <c r="B156" s="33" t="s">
        <v>364</v>
      </c>
      <c r="C156" s="33" t="s">
        <v>91</v>
      </c>
      <c r="D156" s="30"/>
      <c r="E156" s="30"/>
      <c r="F156" s="64">
        <f t="shared" si="20"/>
        <v>0</v>
      </c>
      <c r="G156" s="74" t="e">
        <f t="shared" si="22"/>
        <v>#DIV/0!</v>
      </c>
      <c r="H156" s="71"/>
      <c r="I156" s="30"/>
      <c r="J156" s="64">
        <f t="shared" si="21"/>
        <v>0</v>
      </c>
      <c r="K156" s="74" t="e">
        <f t="shared" si="23"/>
        <v>#DIV/0!</v>
      </c>
      <c r="L156" s="64">
        <f t="shared" si="17"/>
        <v>0</v>
      </c>
      <c r="M156" s="68">
        <f t="shared" si="18"/>
        <v>0</v>
      </c>
    </row>
    <row r="157" spans="1:13" s="15" customFormat="1" ht="15.75" hidden="1">
      <c r="A157" s="13" t="s">
        <v>339</v>
      </c>
      <c r="B157" s="33" t="s">
        <v>364</v>
      </c>
      <c r="C157" s="33" t="s">
        <v>338</v>
      </c>
      <c r="D157" s="30"/>
      <c r="E157" s="30"/>
      <c r="F157" s="64">
        <f t="shared" si="20"/>
        <v>0</v>
      </c>
      <c r="G157" s="74" t="e">
        <f t="shared" si="22"/>
        <v>#DIV/0!</v>
      </c>
      <c r="H157" s="71"/>
      <c r="I157" s="30"/>
      <c r="J157" s="64">
        <f t="shared" si="21"/>
        <v>0</v>
      </c>
      <c r="K157" s="74" t="e">
        <f t="shared" si="23"/>
        <v>#DIV/0!</v>
      </c>
      <c r="L157" s="64">
        <f t="shared" si="17"/>
        <v>0</v>
      </c>
      <c r="M157" s="68">
        <f t="shared" si="18"/>
        <v>0</v>
      </c>
    </row>
    <row r="158" spans="1:13" s="15" customFormat="1" ht="15.75" hidden="1">
      <c r="A158" s="13" t="s">
        <v>342</v>
      </c>
      <c r="B158" s="33" t="s">
        <v>364</v>
      </c>
      <c r="C158" s="33" t="s">
        <v>341</v>
      </c>
      <c r="D158" s="30"/>
      <c r="E158" s="30"/>
      <c r="F158" s="64">
        <f t="shared" si="20"/>
        <v>0</v>
      </c>
      <c r="G158" s="74" t="e">
        <f t="shared" si="22"/>
        <v>#DIV/0!</v>
      </c>
      <c r="H158" s="71"/>
      <c r="I158" s="30"/>
      <c r="J158" s="64">
        <f t="shared" si="21"/>
        <v>0</v>
      </c>
      <c r="K158" s="74" t="e">
        <f t="shared" si="23"/>
        <v>#DIV/0!</v>
      </c>
      <c r="L158" s="64">
        <f t="shared" si="17"/>
        <v>0</v>
      </c>
      <c r="M158" s="68">
        <f t="shared" si="18"/>
        <v>0</v>
      </c>
    </row>
    <row r="159" spans="1:13" s="15" customFormat="1" ht="15.75" hidden="1">
      <c r="A159" s="13" t="s">
        <v>346</v>
      </c>
      <c r="B159" s="33" t="s">
        <v>364</v>
      </c>
      <c r="C159" s="33" t="s">
        <v>345</v>
      </c>
      <c r="D159" s="30"/>
      <c r="E159" s="30"/>
      <c r="F159" s="64">
        <f t="shared" si="20"/>
        <v>0</v>
      </c>
      <c r="G159" s="74" t="e">
        <f t="shared" si="22"/>
        <v>#DIV/0!</v>
      </c>
      <c r="H159" s="71"/>
      <c r="I159" s="30"/>
      <c r="J159" s="64">
        <f t="shared" si="21"/>
        <v>0</v>
      </c>
      <c r="K159" s="74" t="e">
        <f t="shared" si="23"/>
        <v>#DIV/0!</v>
      </c>
      <c r="L159" s="64">
        <f t="shared" si="17"/>
        <v>0</v>
      </c>
      <c r="M159" s="68">
        <f t="shared" si="18"/>
        <v>0</v>
      </c>
    </row>
    <row r="160" spans="1:13" s="25" customFormat="1" ht="31.5">
      <c r="A160" s="23" t="s">
        <v>127</v>
      </c>
      <c r="B160" s="31" t="s">
        <v>128</v>
      </c>
      <c r="C160" s="31" t="s">
        <v>91</v>
      </c>
      <c r="D160" s="20">
        <f>SUM(D161:D162)</f>
        <v>5636173.86</v>
      </c>
      <c r="E160" s="20">
        <f>SUM(E161:E162)</f>
        <v>7041916.03</v>
      </c>
      <c r="F160" s="64">
        <f t="shared" si="20"/>
        <v>1405742.17</v>
      </c>
      <c r="G160" s="74">
        <f t="shared" si="22"/>
        <v>124.94142666493258</v>
      </c>
      <c r="H160" s="64">
        <f>SUM(H161:H162)</f>
        <v>11204367.43</v>
      </c>
      <c r="I160" s="20">
        <f>SUM(I161:I162)</f>
        <v>4346183.8</v>
      </c>
      <c r="J160" s="64">
        <f t="shared" si="21"/>
        <v>-6858183.63</v>
      </c>
      <c r="K160" s="74">
        <f t="shared" si="23"/>
        <v>38.79008634046554</v>
      </c>
      <c r="L160" s="64">
        <f t="shared" si="17"/>
        <v>16840541.29</v>
      </c>
      <c r="M160" s="68">
        <f t="shared" si="18"/>
        <v>11388099.83</v>
      </c>
    </row>
    <row r="161" spans="1:13" s="15" customFormat="1" ht="49.5" customHeight="1">
      <c r="A161" s="13" t="s">
        <v>129</v>
      </c>
      <c r="B161" s="33" t="s">
        <v>130</v>
      </c>
      <c r="C161" s="33" t="s">
        <v>91</v>
      </c>
      <c r="D161" s="30">
        <v>5636173.86</v>
      </c>
      <c r="E161" s="30">
        <v>7041916.03</v>
      </c>
      <c r="F161" s="64">
        <f t="shared" si="20"/>
        <v>1405742.17</v>
      </c>
      <c r="G161" s="74">
        <f t="shared" si="22"/>
        <v>124.94142666493258</v>
      </c>
      <c r="H161" s="71">
        <v>8907364.43</v>
      </c>
      <c r="I161" s="30">
        <v>4346183.8</v>
      </c>
      <c r="J161" s="64">
        <f t="shared" si="21"/>
        <v>-4561180.63</v>
      </c>
      <c r="K161" s="74">
        <f t="shared" si="23"/>
        <v>48.79315126438584</v>
      </c>
      <c r="L161" s="64">
        <f t="shared" si="17"/>
        <v>14543538.29</v>
      </c>
      <c r="M161" s="68">
        <f t="shared" si="18"/>
        <v>11388099.83</v>
      </c>
    </row>
    <row r="162" spans="1:13" s="15" customFormat="1" ht="51" customHeight="1">
      <c r="A162" s="13" t="s">
        <v>393</v>
      </c>
      <c r="B162" s="33" t="s">
        <v>392</v>
      </c>
      <c r="C162" s="33" t="s">
        <v>91</v>
      </c>
      <c r="D162" s="30">
        <v>0</v>
      </c>
      <c r="E162" s="30">
        <v>0</v>
      </c>
      <c r="F162" s="64">
        <f t="shared" si="20"/>
        <v>0</v>
      </c>
      <c r="G162" s="74">
        <v>0</v>
      </c>
      <c r="H162" s="71">
        <v>2297003</v>
      </c>
      <c r="I162" s="30">
        <v>0</v>
      </c>
      <c r="J162" s="64">
        <f t="shared" si="21"/>
        <v>-2297003</v>
      </c>
      <c r="K162" s="74">
        <v>0</v>
      </c>
      <c r="L162" s="64">
        <f t="shared" si="17"/>
        <v>2297003</v>
      </c>
      <c r="M162" s="68">
        <f t="shared" si="18"/>
        <v>0</v>
      </c>
    </row>
    <row r="163" spans="1:13" s="25" customFormat="1" ht="31.5">
      <c r="A163" s="23" t="s">
        <v>131</v>
      </c>
      <c r="B163" s="31" t="s">
        <v>132</v>
      </c>
      <c r="C163" s="31" t="s">
        <v>91</v>
      </c>
      <c r="D163" s="61">
        <f>D167+D168+D169</f>
        <v>3114478.24</v>
      </c>
      <c r="E163" s="20">
        <f>E168+E169+E167</f>
        <v>3822311.99</v>
      </c>
      <c r="F163" s="64">
        <f t="shared" si="20"/>
        <v>707833.75</v>
      </c>
      <c r="G163" s="74">
        <f t="shared" si="22"/>
        <v>122.72720165159991</v>
      </c>
      <c r="H163" s="64">
        <f>H167+H169</f>
        <v>1688550</v>
      </c>
      <c r="I163" s="20">
        <f>I168+I169+I167</f>
        <v>312100</v>
      </c>
      <c r="J163" s="64">
        <f t="shared" si="21"/>
        <v>-1376450</v>
      </c>
      <c r="K163" s="74">
        <v>0</v>
      </c>
      <c r="L163" s="64">
        <f t="shared" si="17"/>
        <v>4803028.24</v>
      </c>
      <c r="M163" s="68">
        <f t="shared" si="18"/>
        <v>4134411.99</v>
      </c>
    </row>
    <row r="164" spans="1:13" s="15" customFormat="1" ht="15.75" hidden="1">
      <c r="A164" s="13" t="s">
        <v>135</v>
      </c>
      <c r="B164" s="33" t="s">
        <v>136</v>
      </c>
      <c r="C164" s="33" t="s">
        <v>91</v>
      </c>
      <c r="D164" s="62"/>
      <c r="E164" s="30"/>
      <c r="F164" s="64">
        <f t="shared" si="20"/>
        <v>0</v>
      </c>
      <c r="G164" s="74" t="e">
        <f t="shared" si="22"/>
        <v>#DIV/0!</v>
      </c>
      <c r="H164" s="71"/>
      <c r="I164" s="30"/>
      <c r="J164" s="64">
        <f t="shared" si="21"/>
        <v>0</v>
      </c>
      <c r="K164" s="74" t="e">
        <f>I164/H164*100</f>
        <v>#DIV/0!</v>
      </c>
      <c r="L164" s="64">
        <f t="shared" si="17"/>
        <v>0</v>
      </c>
      <c r="M164" s="68">
        <f t="shared" si="18"/>
        <v>0</v>
      </c>
    </row>
    <row r="165" spans="1:13" s="15" customFormat="1" ht="15.75" hidden="1">
      <c r="A165" s="13" t="s">
        <v>339</v>
      </c>
      <c r="B165" s="33" t="s">
        <v>136</v>
      </c>
      <c r="C165" s="33" t="s">
        <v>338</v>
      </c>
      <c r="D165" s="62"/>
      <c r="E165" s="30"/>
      <c r="F165" s="64">
        <f t="shared" si="20"/>
        <v>0</v>
      </c>
      <c r="G165" s="74" t="e">
        <f t="shared" si="22"/>
        <v>#DIV/0!</v>
      </c>
      <c r="H165" s="71"/>
      <c r="I165" s="30"/>
      <c r="J165" s="64">
        <f t="shared" si="21"/>
        <v>0</v>
      </c>
      <c r="K165" s="74" t="e">
        <f>I165/H165*100</f>
        <v>#DIV/0!</v>
      </c>
      <c r="L165" s="64">
        <f t="shared" si="17"/>
        <v>0</v>
      </c>
      <c r="M165" s="68">
        <f t="shared" si="18"/>
        <v>0</v>
      </c>
    </row>
    <row r="166" spans="1:13" s="15" customFormat="1" ht="15.75" hidden="1">
      <c r="A166" s="13" t="s">
        <v>351</v>
      </c>
      <c r="B166" s="33" t="s">
        <v>136</v>
      </c>
      <c r="C166" s="33" t="s">
        <v>350</v>
      </c>
      <c r="D166" s="62"/>
      <c r="E166" s="30"/>
      <c r="F166" s="64">
        <f t="shared" si="20"/>
        <v>0</v>
      </c>
      <c r="G166" s="74" t="e">
        <f t="shared" si="22"/>
        <v>#DIV/0!</v>
      </c>
      <c r="H166" s="71"/>
      <c r="I166" s="30"/>
      <c r="J166" s="64">
        <f t="shared" si="21"/>
        <v>0</v>
      </c>
      <c r="K166" s="74" t="e">
        <f>I166/H166*100</f>
        <v>#DIV/0!</v>
      </c>
      <c r="L166" s="64">
        <f t="shared" si="17"/>
        <v>0</v>
      </c>
      <c r="M166" s="68">
        <f t="shared" si="18"/>
        <v>0</v>
      </c>
    </row>
    <row r="167" spans="1:13" s="25" customFormat="1" ht="31.5">
      <c r="A167" s="23" t="s">
        <v>133</v>
      </c>
      <c r="B167" s="36" t="s">
        <v>134</v>
      </c>
      <c r="C167" s="36" t="s">
        <v>91</v>
      </c>
      <c r="D167" s="61">
        <v>0</v>
      </c>
      <c r="E167" s="20">
        <v>0</v>
      </c>
      <c r="F167" s="64">
        <f>E167-D167</f>
        <v>0</v>
      </c>
      <c r="G167" s="74">
        <v>0</v>
      </c>
      <c r="H167" s="64">
        <v>1688550</v>
      </c>
      <c r="I167" s="20">
        <v>312100</v>
      </c>
      <c r="J167" s="64">
        <f>I167-H167</f>
        <v>-1376450</v>
      </c>
      <c r="K167" s="74">
        <v>0</v>
      </c>
      <c r="L167" s="64">
        <f>D167+H167</f>
        <v>1688550</v>
      </c>
      <c r="M167" s="68">
        <f>E167+I167</f>
        <v>312100</v>
      </c>
    </row>
    <row r="168" spans="1:13" s="25" customFormat="1" ht="31.5">
      <c r="A168" s="23" t="s">
        <v>413</v>
      </c>
      <c r="B168" s="31" t="s">
        <v>414</v>
      </c>
      <c r="C168" s="31" t="s">
        <v>91</v>
      </c>
      <c r="D168" s="61">
        <v>0</v>
      </c>
      <c r="E168" s="20">
        <v>0</v>
      </c>
      <c r="F168" s="64">
        <f>E168-D168</f>
        <v>0</v>
      </c>
      <c r="G168" s="74">
        <v>0</v>
      </c>
      <c r="H168" s="64">
        <v>0</v>
      </c>
      <c r="I168" s="20">
        <v>0</v>
      </c>
      <c r="J168" s="64">
        <f>I168-H168</f>
        <v>0</v>
      </c>
      <c r="K168" s="74">
        <v>0</v>
      </c>
      <c r="L168" s="64">
        <f>D168+H168</f>
        <v>0</v>
      </c>
      <c r="M168" s="68">
        <f>E168+I168</f>
        <v>0</v>
      </c>
    </row>
    <row r="169" spans="1:13" s="25" customFormat="1" ht="22.5" customHeight="1">
      <c r="A169" s="23" t="s">
        <v>135</v>
      </c>
      <c r="B169" s="31" t="s">
        <v>136</v>
      </c>
      <c r="C169" s="31" t="s">
        <v>352</v>
      </c>
      <c r="D169" s="61">
        <f>D170</f>
        <v>3114478.24</v>
      </c>
      <c r="E169" s="20">
        <f>E170</f>
        <v>3822311.99</v>
      </c>
      <c r="F169" s="64">
        <f t="shared" si="20"/>
        <v>707833.75</v>
      </c>
      <c r="G169" s="74">
        <v>0</v>
      </c>
      <c r="H169" s="64">
        <f>H170</f>
        <v>0</v>
      </c>
      <c r="I169" s="20">
        <f>I170</f>
        <v>0</v>
      </c>
      <c r="J169" s="64">
        <f t="shared" si="21"/>
        <v>0</v>
      </c>
      <c r="K169" s="74">
        <v>0</v>
      </c>
      <c r="L169" s="64">
        <f t="shared" si="17"/>
        <v>3114478.24</v>
      </c>
      <c r="M169" s="68">
        <f t="shared" si="18"/>
        <v>3822311.99</v>
      </c>
    </row>
    <row r="170" spans="1:13" s="27" customFormat="1" ht="19.5" customHeight="1">
      <c r="A170" s="13" t="s">
        <v>137</v>
      </c>
      <c r="B170" s="33" t="s">
        <v>138</v>
      </c>
      <c r="C170" s="33" t="s">
        <v>91</v>
      </c>
      <c r="D170" s="30">
        <v>3114478.24</v>
      </c>
      <c r="E170" s="30">
        <v>3822311.99</v>
      </c>
      <c r="F170" s="64">
        <f t="shared" si="20"/>
        <v>707833.75</v>
      </c>
      <c r="G170" s="74">
        <v>0</v>
      </c>
      <c r="H170" s="71">
        <v>0</v>
      </c>
      <c r="I170" s="30">
        <v>0</v>
      </c>
      <c r="J170" s="64">
        <f t="shared" si="21"/>
        <v>0</v>
      </c>
      <c r="K170" s="74">
        <v>0</v>
      </c>
      <c r="L170" s="64">
        <f t="shared" si="17"/>
        <v>3114478.24</v>
      </c>
      <c r="M170" s="68">
        <f t="shared" si="18"/>
        <v>3822311.99</v>
      </c>
    </row>
    <row r="171" spans="1:13" s="27" customFormat="1" ht="51" customHeight="1">
      <c r="A171" s="13" t="s">
        <v>417</v>
      </c>
      <c r="B171" s="36" t="s">
        <v>418</v>
      </c>
      <c r="C171" s="36" t="s">
        <v>91</v>
      </c>
      <c r="D171" s="62">
        <v>0</v>
      </c>
      <c r="E171" s="30">
        <v>0</v>
      </c>
      <c r="F171" s="64">
        <f>E171-D171</f>
        <v>0</v>
      </c>
      <c r="G171" s="74">
        <v>0</v>
      </c>
      <c r="H171" s="64">
        <v>108499</v>
      </c>
      <c r="I171" s="30">
        <v>0</v>
      </c>
      <c r="J171" s="64">
        <f>I171-H171</f>
        <v>-108499</v>
      </c>
      <c r="K171" s="74">
        <v>0</v>
      </c>
      <c r="L171" s="64">
        <f>D171+H171</f>
        <v>108499</v>
      </c>
      <c r="M171" s="68">
        <f>E171+I171</f>
        <v>0</v>
      </c>
    </row>
    <row r="172" spans="1:13" s="25" customFormat="1" ht="22.5" customHeight="1">
      <c r="A172" s="23" t="s">
        <v>139</v>
      </c>
      <c r="B172" s="31" t="s">
        <v>140</v>
      </c>
      <c r="C172" s="31" t="s">
        <v>91</v>
      </c>
      <c r="D172" s="20">
        <f>D173+D175</f>
        <v>182520.49</v>
      </c>
      <c r="E172" s="20">
        <f>E173+E175</f>
        <v>108627.27</v>
      </c>
      <c r="F172" s="64">
        <f t="shared" si="20"/>
        <v>-73893.21999999999</v>
      </c>
      <c r="G172" s="74">
        <v>0</v>
      </c>
      <c r="H172" s="64">
        <f>H173+H175</f>
        <v>48877.4</v>
      </c>
      <c r="I172" s="20">
        <f>I173+I175</f>
        <v>0</v>
      </c>
      <c r="J172" s="64">
        <f t="shared" si="21"/>
        <v>-48877.4</v>
      </c>
      <c r="K172" s="74">
        <v>0</v>
      </c>
      <c r="L172" s="64">
        <f t="shared" si="17"/>
        <v>231397.88999999998</v>
      </c>
      <c r="M172" s="68">
        <f t="shared" si="18"/>
        <v>108627.27</v>
      </c>
    </row>
    <row r="173" spans="1:13" s="25" customFormat="1" ht="33.75" customHeight="1">
      <c r="A173" s="23" t="s">
        <v>367</v>
      </c>
      <c r="B173" s="31" t="s">
        <v>366</v>
      </c>
      <c r="C173" s="31" t="s">
        <v>91</v>
      </c>
      <c r="D173" s="20">
        <f>D174</f>
        <v>0</v>
      </c>
      <c r="E173" s="20">
        <f>E174</f>
        <v>0</v>
      </c>
      <c r="F173" s="64">
        <f t="shared" si="20"/>
        <v>0</v>
      </c>
      <c r="G173" s="74">
        <v>0</v>
      </c>
      <c r="H173" s="64">
        <f>H174</f>
        <v>0</v>
      </c>
      <c r="I173" s="20">
        <f>I174</f>
        <v>0</v>
      </c>
      <c r="J173" s="64">
        <f t="shared" si="21"/>
        <v>0</v>
      </c>
      <c r="K173" s="74">
        <v>0</v>
      </c>
      <c r="L173" s="64">
        <f t="shared" si="17"/>
        <v>0</v>
      </c>
      <c r="M173" s="68">
        <f t="shared" si="18"/>
        <v>0</v>
      </c>
    </row>
    <row r="174" spans="1:13" s="15" customFormat="1" ht="31.5">
      <c r="A174" s="13" t="s">
        <v>274</v>
      </c>
      <c r="B174" s="33" t="s">
        <v>275</v>
      </c>
      <c r="C174" s="33" t="s">
        <v>91</v>
      </c>
      <c r="D174" s="30">
        <v>0</v>
      </c>
      <c r="E174" s="30">
        <v>0</v>
      </c>
      <c r="F174" s="64">
        <f t="shared" si="20"/>
        <v>0</v>
      </c>
      <c r="G174" s="74">
        <v>0</v>
      </c>
      <c r="H174" s="71">
        <v>0</v>
      </c>
      <c r="I174" s="30">
        <v>0</v>
      </c>
      <c r="J174" s="64">
        <f t="shared" si="21"/>
        <v>0</v>
      </c>
      <c r="K174" s="74">
        <v>0</v>
      </c>
      <c r="L174" s="64">
        <f t="shared" si="17"/>
        <v>0</v>
      </c>
      <c r="M174" s="68">
        <f t="shared" si="18"/>
        <v>0</v>
      </c>
    </row>
    <row r="175" spans="1:13" s="25" customFormat="1" ht="31.5">
      <c r="A175" s="23" t="s">
        <v>141</v>
      </c>
      <c r="B175" s="31" t="s">
        <v>142</v>
      </c>
      <c r="C175" s="31" t="s">
        <v>91</v>
      </c>
      <c r="D175" s="20">
        <f>SUM(D176:D177)</f>
        <v>182520.49</v>
      </c>
      <c r="E175" s="20">
        <f>SUM(E176:E177)</f>
        <v>108627.27</v>
      </c>
      <c r="F175" s="64">
        <f t="shared" si="20"/>
        <v>-73893.21999999999</v>
      </c>
      <c r="G175" s="74">
        <v>0</v>
      </c>
      <c r="H175" s="64">
        <f>SUM(H176:H177)</f>
        <v>48877.4</v>
      </c>
      <c r="I175" s="20">
        <f>SUM(I176:I177)</f>
        <v>0</v>
      </c>
      <c r="J175" s="64">
        <f t="shared" si="21"/>
        <v>-48877.4</v>
      </c>
      <c r="K175" s="74">
        <v>0</v>
      </c>
      <c r="L175" s="64">
        <f t="shared" si="17"/>
        <v>231397.88999999998</v>
      </c>
      <c r="M175" s="68">
        <f t="shared" si="18"/>
        <v>108627.27</v>
      </c>
    </row>
    <row r="176" spans="1:13" s="15" customFormat="1" ht="31.5">
      <c r="A176" s="13" t="s">
        <v>283</v>
      </c>
      <c r="B176" s="33" t="s">
        <v>282</v>
      </c>
      <c r="C176" s="33" t="s">
        <v>91</v>
      </c>
      <c r="D176" s="30">
        <v>182520.49</v>
      </c>
      <c r="E176" s="30">
        <v>108627.27</v>
      </c>
      <c r="F176" s="64">
        <f t="shared" si="20"/>
        <v>-73893.21999999999</v>
      </c>
      <c r="G176" s="74">
        <v>0</v>
      </c>
      <c r="H176" s="71">
        <v>0</v>
      </c>
      <c r="I176" s="30">
        <v>0</v>
      </c>
      <c r="J176" s="64">
        <f t="shared" si="21"/>
        <v>0</v>
      </c>
      <c r="K176" s="74">
        <v>0</v>
      </c>
      <c r="L176" s="64">
        <f t="shared" si="17"/>
        <v>182520.49</v>
      </c>
      <c r="M176" s="68">
        <f t="shared" si="18"/>
        <v>108627.27</v>
      </c>
    </row>
    <row r="177" spans="1:13" s="15" customFormat="1" ht="31.5">
      <c r="A177" s="13" t="s">
        <v>143</v>
      </c>
      <c r="B177" s="35" t="s">
        <v>144</v>
      </c>
      <c r="C177" s="35" t="s">
        <v>91</v>
      </c>
      <c r="D177" s="30">
        <v>0</v>
      </c>
      <c r="E177" s="30">
        <v>0</v>
      </c>
      <c r="F177" s="64">
        <f t="shared" si="20"/>
        <v>0</v>
      </c>
      <c r="G177" s="74">
        <v>0</v>
      </c>
      <c r="H177" s="71">
        <v>48877.4</v>
      </c>
      <c r="I177" s="30">
        <v>0</v>
      </c>
      <c r="J177" s="64">
        <f t="shared" si="21"/>
        <v>-48877.4</v>
      </c>
      <c r="K177" s="74">
        <v>0</v>
      </c>
      <c r="L177" s="64">
        <f t="shared" si="17"/>
        <v>48877.4</v>
      </c>
      <c r="M177" s="68">
        <f t="shared" si="18"/>
        <v>0</v>
      </c>
    </row>
    <row r="178" spans="1:13" s="25" customFormat="1" ht="22.5" customHeight="1">
      <c r="A178" s="23" t="s">
        <v>145</v>
      </c>
      <c r="B178" s="31" t="s">
        <v>146</v>
      </c>
      <c r="C178" s="31" t="s">
        <v>91</v>
      </c>
      <c r="D178" s="20">
        <v>0</v>
      </c>
      <c r="E178" s="20">
        <v>0</v>
      </c>
      <c r="F178" s="64">
        <f t="shared" si="20"/>
        <v>0</v>
      </c>
      <c r="G178" s="74">
        <v>0</v>
      </c>
      <c r="H178" s="64">
        <v>0</v>
      </c>
      <c r="I178" s="20">
        <v>0</v>
      </c>
      <c r="J178" s="64">
        <f t="shared" si="21"/>
        <v>0</v>
      </c>
      <c r="K178" s="74">
        <v>0</v>
      </c>
      <c r="L178" s="64">
        <f aca="true" t="shared" si="24" ref="L178:L188">D178+H178</f>
        <v>0</v>
      </c>
      <c r="M178" s="68">
        <f aca="true" t="shared" si="25" ref="M178:M188">E178+I178</f>
        <v>0</v>
      </c>
    </row>
    <row r="179" spans="1:13" s="25" customFormat="1" ht="31.5">
      <c r="A179" s="23" t="s">
        <v>147</v>
      </c>
      <c r="B179" s="31" t="s">
        <v>148</v>
      </c>
      <c r="C179" s="31" t="s">
        <v>91</v>
      </c>
      <c r="D179" s="20">
        <f>D107+D109+D111+D117+D119+D123+D127+D130+D140+D172+D178</f>
        <v>56771028.56</v>
      </c>
      <c r="E179" s="20">
        <f>E107+E109+E111+E117+E119+E123+E127+E130+E140+E172+E178</f>
        <v>60763157.26000001</v>
      </c>
      <c r="F179" s="64">
        <f t="shared" si="20"/>
        <v>3992128.7000000104</v>
      </c>
      <c r="G179" s="74">
        <f t="shared" si="22"/>
        <v>107.03198233546327</v>
      </c>
      <c r="H179" s="20">
        <f>H107+H109+H111+H117+H119+H123+H127+H130+H140+H172+H178</f>
        <v>31318527.979999997</v>
      </c>
      <c r="I179" s="20">
        <f>I107+I109+I111+I117+I119+I123+I127+I130+I140+I172+I178</f>
        <v>17713038.3</v>
      </c>
      <c r="J179" s="64">
        <f t="shared" si="21"/>
        <v>-13605489.679999996</v>
      </c>
      <c r="K179" s="74">
        <f>I179/H179*100</f>
        <v>56.55769744769468</v>
      </c>
      <c r="L179" s="64">
        <f t="shared" si="24"/>
        <v>88089556.53999999</v>
      </c>
      <c r="M179" s="68">
        <f t="shared" si="25"/>
        <v>78476195.56000002</v>
      </c>
    </row>
    <row r="180" spans="1:13" s="15" customFormat="1" ht="21.75" customHeight="1">
      <c r="A180" s="13" t="s">
        <v>276</v>
      </c>
      <c r="B180" s="33" t="s">
        <v>277</v>
      </c>
      <c r="C180" s="33" t="s">
        <v>91</v>
      </c>
      <c r="D180" s="30">
        <v>24473700</v>
      </c>
      <c r="E180" s="30">
        <v>34661700</v>
      </c>
      <c r="F180" s="64">
        <f t="shared" si="20"/>
        <v>10188000</v>
      </c>
      <c r="G180" s="74">
        <f t="shared" si="22"/>
        <v>141.6283602397676</v>
      </c>
      <c r="H180" s="71">
        <v>0</v>
      </c>
      <c r="I180" s="30">
        <v>0</v>
      </c>
      <c r="J180" s="64">
        <f t="shared" si="21"/>
        <v>0</v>
      </c>
      <c r="K180" s="74">
        <v>0</v>
      </c>
      <c r="L180" s="64">
        <f t="shared" si="24"/>
        <v>24473700</v>
      </c>
      <c r="M180" s="68">
        <f t="shared" si="25"/>
        <v>34661700</v>
      </c>
    </row>
    <row r="181" spans="1:13" s="15" customFormat="1" ht="49.5" customHeight="1">
      <c r="A181" s="13" t="s">
        <v>369</v>
      </c>
      <c r="B181" s="33" t="s">
        <v>368</v>
      </c>
      <c r="C181" s="33" t="s">
        <v>91</v>
      </c>
      <c r="D181" s="30">
        <v>25000</v>
      </c>
      <c r="E181" s="30">
        <v>393728</v>
      </c>
      <c r="F181" s="64">
        <f t="shared" si="20"/>
        <v>368728</v>
      </c>
      <c r="G181" s="74">
        <v>0</v>
      </c>
      <c r="H181" s="71">
        <v>0</v>
      </c>
      <c r="I181" s="30">
        <v>0</v>
      </c>
      <c r="J181" s="64">
        <f t="shared" si="21"/>
        <v>0</v>
      </c>
      <c r="K181" s="74">
        <v>0</v>
      </c>
      <c r="L181" s="64">
        <f t="shared" si="24"/>
        <v>25000</v>
      </c>
      <c r="M181" s="68">
        <f t="shared" si="25"/>
        <v>393728</v>
      </c>
    </row>
    <row r="182" spans="1:13" s="25" customFormat="1" ht="34.5" customHeight="1">
      <c r="A182" s="23" t="s">
        <v>149</v>
      </c>
      <c r="B182" s="31" t="s">
        <v>150</v>
      </c>
      <c r="C182" s="31" t="s">
        <v>91</v>
      </c>
      <c r="D182" s="20">
        <f>D179+D180+D181</f>
        <v>81269728.56</v>
      </c>
      <c r="E182" s="20">
        <f>E179+E180+E181</f>
        <v>95818585.26000002</v>
      </c>
      <c r="F182" s="64">
        <f t="shared" si="20"/>
        <v>14548856.700000018</v>
      </c>
      <c r="G182" s="74">
        <f t="shared" si="22"/>
        <v>117.90193834504916</v>
      </c>
      <c r="H182" s="20">
        <f>H179+H180+H181</f>
        <v>31318527.979999997</v>
      </c>
      <c r="I182" s="20">
        <f>I179+I180+I181</f>
        <v>17713038.3</v>
      </c>
      <c r="J182" s="64">
        <f t="shared" si="21"/>
        <v>-13605489.679999996</v>
      </c>
      <c r="K182" s="74">
        <f>I182/H182*100</f>
        <v>56.55769744769468</v>
      </c>
      <c r="L182" s="64">
        <f t="shared" si="24"/>
        <v>112588256.53999999</v>
      </c>
      <c r="M182" s="68">
        <f t="shared" si="25"/>
        <v>113531623.56000002</v>
      </c>
    </row>
    <row r="183" spans="1:13" s="15" customFormat="1" ht="65.25" customHeight="1">
      <c r="A183" s="13" t="s">
        <v>151</v>
      </c>
      <c r="B183" s="33" t="s">
        <v>152</v>
      </c>
      <c r="C183" s="33" t="s">
        <v>91</v>
      </c>
      <c r="D183" s="30">
        <f>D184</f>
        <v>3636900</v>
      </c>
      <c r="E183" s="30">
        <f>E184</f>
        <v>1344800</v>
      </c>
      <c r="F183" s="64">
        <f t="shared" si="20"/>
        <v>-2292100</v>
      </c>
      <c r="G183" s="74">
        <f t="shared" si="22"/>
        <v>36.97654595947098</v>
      </c>
      <c r="H183" s="71">
        <f>H184</f>
        <v>0</v>
      </c>
      <c r="I183" s="30">
        <f>I184</f>
        <v>0</v>
      </c>
      <c r="J183" s="64">
        <f t="shared" si="21"/>
        <v>0</v>
      </c>
      <c r="K183" s="74">
        <v>0</v>
      </c>
      <c r="L183" s="64">
        <f t="shared" si="24"/>
        <v>3636900</v>
      </c>
      <c r="M183" s="68">
        <f t="shared" si="25"/>
        <v>1344800</v>
      </c>
    </row>
    <row r="184" spans="1:13" s="15" customFormat="1" ht="53.25" customHeight="1">
      <c r="A184" s="13" t="s">
        <v>83</v>
      </c>
      <c r="B184" s="33" t="s">
        <v>153</v>
      </c>
      <c r="C184" s="33" t="s">
        <v>91</v>
      </c>
      <c r="D184" s="30">
        <v>3636900</v>
      </c>
      <c r="E184" s="30">
        <v>1344800</v>
      </c>
      <c r="F184" s="64">
        <f t="shared" si="20"/>
        <v>-2292100</v>
      </c>
      <c r="G184" s="74">
        <f t="shared" si="22"/>
        <v>36.97654595947098</v>
      </c>
      <c r="H184" s="71">
        <v>0</v>
      </c>
      <c r="I184" s="30">
        <v>0</v>
      </c>
      <c r="J184" s="64">
        <f t="shared" si="21"/>
        <v>0</v>
      </c>
      <c r="K184" s="74">
        <v>0</v>
      </c>
      <c r="L184" s="64">
        <f t="shared" si="24"/>
        <v>3636900</v>
      </c>
      <c r="M184" s="68">
        <f t="shared" si="25"/>
        <v>1344800</v>
      </c>
    </row>
    <row r="185" spans="1:13" s="15" customFormat="1" ht="48" customHeight="1">
      <c r="A185" s="13" t="s">
        <v>370</v>
      </c>
      <c r="B185" s="33" t="s">
        <v>154</v>
      </c>
      <c r="C185" s="33" t="s">
        <v>91</v>
      </c>
      <c r="D185" s="30">
        <f>D186+D187</f>
        <v>5851411.18</v>
      </c>
      <c r="E185" s="30">
        <f>E186+E187</f>
        <v>1887227.6</v>
      </c>
      <c r="F185" s="64">
        <f t="shared" si="20"/>
        <v>-3964183.5799999996</v>
      </c>
      <c r="G185" s="74">
        <f t="shared" si="22"/>
        <v>32.25252066459633</v>
      </c>
      <c r="H185" s="71">
        <f>H186+H187</f>
        <v>0</v>
      </c>
      <c r="I185" s="30">
        <f>I186+I187</f>
        <v>0</v>
      </c>
      <c r="J185" s="64">
        <f t="shared" si="21"/>
        <v>0</v>
      </c>
      <c r="K185" s="74">
        <v>0</v>
      </c>
      <c r="L185" s="64">
        <f t="shared" si="24"/>
        <v>5851411.18</v>
      </c>
      <c r="M185" s="68">
        <f t="shared" si="25"/>
        <v>1887227.6</v>
      </c>
    </row>
    <row r="186" spans="1:13" s="15" customFormat="1" ht="82.5" customHeight="1">
      <c r="A186" s="13" t="s">
        <v>84</v>
      </c>
      <c r="B186" s="33" t="s">
        <v>286</v>
      </c>
      <c r="C186" s="33" t="s">
        <v>91</v>
      </c>
      <c r="D186" s="30">
        <v>3500000</v>
      </c>
      <c r="E186" s="30">
        <v>0</v>
      </c>
      <c r="F186" s="64">
        <f t="shared" si="20"/>
        <v>-3500000</v>
      </c>
      <c r="G186" s="74">
        <v>0</v>
      </c>
      <c r="H186" s="71">
        <v>0</v>
      </c>
      <c r="I186" s="30">
        <v>0</v>
      </c>
      <c r="J186" s="64">
        <f t="shared" si="21"/>
        <v>0</v>
      </c>
      <c r="K186" s="74">
        <v>0</v>
      </c>
      <c r="L186" s="64">
        <f t="shared" si="24"/>
        <v>3500000</v>
      </c>
      <c r="M186" s="68">
        <f t="shared" si="25"/>
        <v>0</v>
      </c>
    </row>
    <row r="187" spans="1:13" s="15" customFormat="1" ht="21" customHeight="1">
      <c r="A187" s="13" t="s">
        <v>85</v>
      </c>
      <c r="B187" s="33" t="s">
        <v>155</v>
      </c>
      <c r="C187" s="33" t="s">
        <v>91</v>
      </c>
      <c r="D187" s="62">
        <v>2351411.18</v>
      </c>
      <c r="E187" s="30">
        <v>1887227.6</v>
      </c>
      <c r="F187" s="64">
        <f t="shared" si="20"/>
        <v>-464183.5800000001</v>
      </c>
      <c r="G187" s="74">
        <f t="shared" si="22"/>
        <v>80.25936152944548</v>
      </c>
      <c r="H187" s="71">
        <v>0</v>
      </c>
      <c r="I187" s="30">
        <v>0</v>
      </c>
      <c r="J187" s="64">
        <f t="shared" si="21"/>
        <v>0</v>
      </c>
      <c r="K187" s="74">
        <v>0</v>
      </c>
      <c r="L187" s="64">
        <f t="shared" si="24"/>
        <v>2351411.18</v>
      </c>
      <c r="M187" s="68">
        <f t="shared" si="25"/>
        <v>1887227.6</v>
      </c>
    </row>
    <row r="188" spans="1:13" s="25" customFormat="1" ht="27" customHeight="1">
      <c r="A188" s="23" t="s">
        <v>87</v>
      </c>
      <c r="B188" s="31" t="s">
        <v>156</v>
      </c>
      <c r="C188" s="31" t="s">
        <v>91</v>
      </c>
      <c r="D188" s="32">
        <f>D182+D183+D185</f>
        <v>90758039.74000001</v>
      </c>
      <c r="E188" s="32">
        <f>E182+E183+E185</f>
        <v>99050612.86000001</v>
      </c>
      <c r="F188" s="64">
        <f t="shared" si="20"/>
        <v>8292573.120000005</v>
      </c>
      <c r="G188" s="74">
        <f t="shared" si="22"/>
        <v>109.13701215204321</v>
      </c>
      <c r="H188" s="32">
        <f>H182+H183+H185</f>
        <v>31318527.979999997</v>
      </c>
      <c r="I188" s="32">
        <f>I182+I183+I185</f>
        <v>17713038.3</v>
      </c>
      <c r="J188" s="64">
        <f t="shared" si="21"/>
        <v>-13605489.679999996</v>
      </c>
      <c r="K188" s="74">
        <f>I188/H188*100</f>
        <v>56.55769744769468</v>
      </c>
      <c r="L188" s="64">
        <f t="shared" si="24"/>
        <v>122076567.72</v>
      </c>
      <c r="M188" s="68">
        <f t="shared" si="25"/>
        <v>116763651.16000001</v>
      </c>
    </row>
    <row r="189" spans="1:13" s="84" customFormat="1" ht="15.75">
      <c r="A189" s="9" t="s">
        <v>5</v>
      </c>
      <c r="B189" s="8"/>
      <c r="C189" s="8"/>
      <c r="D189" s="81"/>
      <c r="E189" s="81"/>
      <c r="F189" s="64"/>
      <c r="G189" s="74"/>
      <c r="H189" s="39"/>
      <c r="I189" s="39"/>
      <c r="J189" s="64"/>
      <c r="K189" s="74"/>
      <c r="L189" s="39"/>
      <c r="M189" s="69"/>
    </row>
    <row r="190" spans="1:13" s="37" customFormat="1" ht="21.75" customHeight="1">
      <c r="A190" s="44" t="s">
        <v>139</v>
      </c>
      <c r="B190" s="31" t="s">
        <v>140</v>
      </c>
      <c r="C190" s="45" t="s">
        <v>91</v>
      </c>
      <c r="D190" s="46">
        <f aca="true" t="shared" si="26" ref="D190:I191">D191</f>
        <v>400000</v>
      </c>
      <c r="E190" s="46">
        <f t="shared" si="26"/>
        <v>440000</v>
      </c>
      <c r="F190" s="64">
        <f t="shared" si="20"/>
        <v>40000</v>
      </c>
      <c r="G190" s="74">
        <v>0</v>
      </c>
      <c r="H190" s="72">
        <f t="shared" si="26"/>
        <v>0</v>
      </c>
      <c r="I190" s="72">
        <f t="shared" si="26"/>
        <v>0</v>
      </c>
      <c r="J190" s="64">
        <f t="shared" si="21"/>
        <v>0</v>
      </c>
      <c r="K190" s="74">
        <v>0</v>
      </c>
      <c r="L190" s="64">
        <f aca="true" t="shared" si="27" ref="L190:M195">D190+H190</f>
        <v>400000</v>
      </c>
      <c r="M190" s="68">
        <f t="shared" si="27"/>
        <v>440000</v>
      </c>
    </row>
    <row r="191" spans="1:13" s="38" customFormat="1" ht="21.75" customHeight="1">
      <c r="A191" s="44" t="s">
        <v>157</v>
      </c>
      <c r="B191" s="31" t="s">
        <v>158</v>
      </c>
      <c r="C191" s="45" t="s">
        <v>91</v>
      </c>
      <c r="D191" s="46">
        <f>D192</f>
        <v>400000</v>
      </c>
      <c r="E191" s="46">
        <f t="shared" si="26"/>
        <v>440000</v>
      </c>
      <c r="F191" s="64">
        <f t="shared" si="20"/>
        <v>40000</v>
      </c>
      <c r="G191" s="74">
        <v>0</v>
      </c>
      <c r="H191" s="72">
        <f t="shared" si="26"/>
        <v>0</v>
      </c>
      <c r="I191" s="72">
        <f t="shared" si="26"/>
        <v>0</v>
      </c>
      <c r="J191" s="64">
        <f t="shared" si="21"/>
        <v>0</v>
      </c>
      <c r="K191" s="74">
        <v>0</v>
      </c>
      <c r="L191" s="64">
        <f t="shared" si="27"/>
        <v>400000</v>
      </c>
      <c r="M191" s="68">
        <f t="shared" si="27"/>
        <v>440000</v>
      </c>
    </row>
    <row r="192" spans="1:13" s="15" customFormat="1" ht="38.25" customHeight="1">
      <c r="A192" s="47" t="s">
        <v>160</v>
      </c>
      <c r="B192" s="33" t="s">
        <v>161</v>
      </c>
      <c r="C192" s="48" t="s">
        <v>91</v>
      </c>
      <c r="D192" s="49">
        <f>D193+D194</f>
        <v>400000</v>
      </c>
      <c r="E192" s="49">
        <f>E193+E194</f>
        <v>440000</v>
      </c>
      <c r="F192" s="64">
        <f t="shared" si="20"/>
        <v>40000</v>
      </c>
      <c r="G192" s="74">
        <v>0</v>
      </c>
      <c r="H192" s="50">
        <f>H193+H194</f>
        <v>0</v>
      </c>
      <c r="I192" s="50">
        <f>I193+I194</f>
        <v>0</v>
      </c>
      <c r="J192" s="64">
        <f t="shared" si="21"/>
        <v>0</v>
      </c>
      <c r="K192" s="74">
        <v>0</v>
      </c>
      <c r="L192" s="64">
        <f t="shared" si="27"/>
        <v>400000</v>
      </c>
      <c r="M192" s="68">
        <f t="shared" si="27"/>
        <v>440000</v>
      </c>
    </row>
    <row r="193" spans="1:13" s="15" customFormat="1" ht="24" customHeight="1">
      <c r="A193" s="47" t="s">
        <v>159</v>
      </c>
      <c r="B193" s="33" t="s">
        <v>162</v>
      </c>
      <c r="C193" s="48" t="s">
        <v>91</v>
      </c>
      <c r="D193" s="66">
        <v>400000</v>
      </c>
      <c r="E193" s="34">
        <v>440000</v>
      </c>
      <c r="F193" s="64">
        <f t="shared" si="20"/>
        <v>40000</v>
      </c>
      <c r="G193" s="74">
        <v>0</v>
      </c>
      <c r="H193" s="34">
        <v>0</v>
      </c>
      <c r="I193" s="34">
        <v>0</v>
      </c>
      <c r="J193" s="64">
        <f t="shared" si="21"/>
        <v>0</v>
      </c>
      <c r="K193" s="74">
        <v>0</v>
      </c>
      <c r="L193" s="64">
        <f t="shared" si="27"/>
        <v>400000</v>
      </c>
      <c r="M193" s="68">
        <f t="shared" si="27"/>
        <v>440000</v>
      </c>
    </row>
    <row r="194" spans="1:13" s="15" customFormat="1" ht="24" customHeight="1">
      <c r="A194" s="47" t="s">
        <v>389</v>
      </c>
      <c r="B194" s="33" t="s">
        <v>390</v>
      </c>
      <c r="C194" s="48" t="s">
        <v>91</v>
      </c>
      <c r="D194" s="59"/>
      <c r="E194" s="101">
        <v>0</v>
      </c>
      <c r="F194" s="64">
        <f t="shared" si="20"/>
        <v>0</v>
      </c>
      <c r="G194" s="74">
        <v>0</v>
      </c>
      <c r="H194" s="34">
        <v>0</v>
      </c>
      <c r="I194" s="34">
        <v>0</v>
      </c>
      <c r="J194" s="64">
        <f t="shared" si="21"/>
        <v>0</v>
      </c>
      <c r="K194" s="74">
        <v>0</v>
      </c>
      <c r="L194" s="64">
        <f t="shared" si="27"/>
        <v>0</v>
      </c>
      <c r="M194" s="68">
        <f t="shared" si="27"/>
        <v>0</v>
      </c>
    </row>
    <row r="195" spans="1:13" s="17" customFormat="1" ht="21.75" customHeight="1">
      <c r="A195" s="44" t="s">
        <v>87</v>
      </c>
      <c r="B195" s="31" t="s">
        <v>148</v>
      </c>
      <c r="C195" s="45" t="s">
        <v>91</v>
      </c>
      <c r="D195" s="46">
        <f>D190</f>
        <v>400000</v>
      </c>
      <c r="E195" s="46">
        <f>E190</f>
        <v>440000</v>
      </c>
      <c r="F195" s="64">
        <f t="shared" si="20"/>
        <v>40000</v>
      </c>
      <c r="G195" s="74">
        <v>0</v>
      </c>
      <c r="H195" s="72">
        <f>H190</f>
        <v>0</v>
      </c>
      <c r="I195" s="72">
        <f>I190</f>
        <v>0</v>
      </c>
      <c r="J195" s="64">
        <f t="shared" si="21"/>
        <v>0</v>
      </c>
      <c r="K195" s="74">
        <v>0</v>
      </c>
      <c r="L195" s="64">
        <f t="shared" si="27"/>
        <v>400000</v>
      </c>
      <c r="M195" s="70">
        <f t="shared" si="27"/>
        <v>440000</v>
      </c>
    </row>
    <row r="196" spans="1:13" s="84" customFormat="1" ht="15.75">
      <c r="A196" s="85"/>
      <c r="B196" s="86"/>
      <c r="C196" s="86"/>
      <c r="D196" s="82"/>
      <c r="E196" s="82"/>
      <c r="F196" s="82"/>
      <c r="G196" s="82"/>
      <c r="H196" s="82"/>
      <c r="I196" s="82"/>
      <c r="J196" s="82"/>
      <c r="K196" s="82"/>
      <c r="L196" s="82"/>
      <c r="M196" s="87"/>
    </row>
    <row r="197" spans="1:13" ht="15.75">
      <c r="A197" s="53"/>
      <c r="B197" s="54"/>
      <c r="C197" s="54"/>
      <c r="D197" s="82"/>
      <c r="E197" s="82"/>
      <c r="F197" s="82"/>
      <c r="G197" s="82"/>
      <c r="H197" s="82"/>
      <c r="I197" s="82"/>
      <c r="J197" s="82"/>
      <c r="K197" s="55"/>
      <c r="L197" s="55"/>
      <c r="M197" s="56"/>
    </row>
    <row r="198" spans="1:13" ht="15.75">
      <c r="A198" s="53"/>
      <c r="B198" s="54"/>
      <c r="C198" s="54"/>
      <c r="D198" s="82"/>
      <c r="E198" s="82"/>
      <c r="F198" s="82"/>
      <c r="G198" s="82"/>
      <c r="H198" s="82"/>
      <c r="I198" s="82"/>
      <c r="J198" s="82"/>
      <c r="K198" s="55"/>
      <c r="L198" s="55"/>
      <c r="M198" s="56"/>
    </row>
    <row r="199" spans="1:13" ht="15.75">
      <c r="A199" s="53"/>
      <c r="B199" s="54"/>
      <c r="C199" s="54"/>
      <c r="D199" s="82"/>
      <c r="E199" s="82"/>
      <c r="F199" s="82"/>
      <c r="G199" s="82"/>
      <c r="H199" s="82"/>
      <c r="I199" s="82"/>
      <c r="J199" s="82"/>
      <c r="K199" s="55"/>
      <c r="L199" s="55"/>
      <c r="M199" s="56"/>
    </row>
    <row r="200" spans="1:13" ht="15.75">
      <c r="A200" s="53"/>
      <c r="B200" s="54"/>
      <c r="C200" s="54"/>
      <c r="D200" s="82"/>
      <c r="E200" s="82"/>
      <c r="F200" s="82"/>
      <c r="G200" s="82"/>
      <c r="H200" s="82"/>
      <c r="I200" s="82"/>
      <c r="J200" s="82"/>
      <c r="K200" s="55"/>
      <c r="L200" s="55"/>
      <c r="M200" s="56"/>
    </row>
    <row r="201" spans="1:13" ht="15.75">
      <c r="A201" s="53"/>
      <c r="B201" s="54"/>
      <c r="C201" s="54"/>
      <c r="D201" s="82"/>
      <c r="E201" s="82"/>
      <c r="F201" s="82"/>
      <c r="G201" s="82"/>
      <c r="H201" s="82"/>
      <c r="I201" s="82"/>
      <c r="J201" s="82"/>
      <c r="K201" s="55"/>
      <c r="L201" s="55"/>
      <c r="M201" s="56"/>
    </row>
    <row r="202" spans="1:13" ht="15.75">
      <c r="A202" s="53"/>
      <c r="B202" s="54"/>
      <c r="C202" s="54"/>
      <c r="D202" s="82"/>
      <c r="E202" s="82"/>
      <c r="F202" s="82"/>
      <c r="G202" s="82"/>
      <c r="H202" s="82"/>
      <c r="I202" s="82"/>
      <c r="J202" s="82"/>
      <c r="K202" s="55"/>
      <c r="L202" s="55"/>
      <c r="M202" s="56"/>
    </row>
    <row r="203" spans="1:13" ht="15.75">
      <c r="A203" s="53"/>
      <c r="B203" s="54"/>
      <c r="C203" s="54"/>
      <c r="D203" s="82"/>
      <c r="E203" s="82"/>
      <c r="F203" s="82"/>
      <c r="G203" s="82"/>
      <c r="H203" s="82"/>
      <c r="I203" s="82"/>
      <c r="J203" s="82"/>
      <c r="K203" s="55"/>
      <c r="L203" s="55"/>
      <c r="M203" s="56"/>
    </row>
    <row r="204" spans="1:13" ht="15.75">
      <c r="A204" s="53"/>
      <c r="B204" s="54"/>
      <c r="C204" s="54"/>
      <c r="D204" s="82"/>
      <c r="E204" s="82"/>
      <c r="F204" s="82"/>
      <c r="G204" s="82"/>
      <c r="H204" s="82"/>
      <c r="I204" s="82"/>
      <c r="J204" s="82"/>
      <c r="K204" s="55"/>
      <c r="L204" s="55"/>
      <c r="M204" s="56"/>
    </row>
    <row r="205" spans="1:13" ht="15.75">
      <c r="A205" s="53"/>
      <c r="B205" s="54"/>
      <c r="C205" s="54"/>
      <c r="D205" s="82"/>
      <c r="E205" s="82"/>
      <c r="F205" s="82"/>
      <c r="G205" s="82"/>
      <c r="H205" s="82"/>
      <c r="I205" s="82"/>
      <c r="J205" s="82"/>
      <c r="K205" s="55"/>
      <c r="L205" s="55"/>
      <c r="M205" s="56"/>
    </row>
    <row r="206" spans="1:13" ht="15.75">
      <c r="A206" s="53"/>
      <c r="B206" s="54"/>
      <c r="C206" s="54"/>
      <c r="D206" s="82"/>
      <c r="E206" s="82"/>
      <c r="F206" s="82"/>
      <c r="G206" s="82"/>
      <c r="H206" s="82"/>
      <c r="I206" s="82"/>
      <c r="J206" s="82"/>
      <c r="K206" s="55"/>
      <c r="L206" s="55"/>
      <c r="M206" s="56"/>
    </row>
    <row r="207" spans="1:13" ht="15.75">
      <c r="A207" s="53"/>
      <c r="B207" s="54"/>
      <c r="C207" s="54"/>
      <c r="D207" s="82"/>
      <c r="E207" s="82"/>
      <c r="F207" s="82"/>
      <c r="G207" s="82"/>
      <c r="H207" s="82"/>
      <c r="I207" s="82"/>
      <c r="J207" s="82"/>
      <c r="K207" s="55"/>
      <c r="L207" s="55"/>
      <c r="M207" s="56"/>
    </row>
    <row r="208" spans="1:13" ht="15.75">
      <c r="A208" s="53"/>
      <c r="B208" s="54"/>
      <c r="C208" s="54"/>
      <c r="D208" s="82"/>
      <c r="E208" s="82"/>
      <c r="F208" s="82"/>
      <c r="G208" s="82"/>
      <c r="H208" s="82"/>
      <c r="I208" s="82"/>
      <c r="J208" s="82"/>
      <c r="K208" s="55"/>
      <c r="L208" s="55"/>
      <c r="M208" s="56"/>
    </row>
    <row r="209" spans="1:13" ht="15.75">
      <c r="A209" s="53"/>
      <c r="B209" s="54"/>
      <c r="C209" s="54"/>
      <c r="D209" s="82"/>
      <c r="E209" s="82"/>
      <c r="F209" s="82"/>
      <c r="G209" s="82"/>
      <c r="H209" s="82"/>
      <c r="I209" s="82"/>
      <c r="J209" s="82"/>
      <c r="K209" s="55"/>
      <c r="L209" s="55"/>
      <c r="M209" s="56"/>
    </row>
    <row r="210" spans="1:13" ht="15.75">
      <c r="A210" s="53"/>
      <c r="B210" s="54"/>
      <c r="C210" s="54"/>
      <c r="D210" s="82"/>
      <c r="E210" s="82"/>
      <c r="F210" s="82"/>
      <c r="G210" s="82"/>
      <c r="H210" s="82"/>
      <c r="I210" s="82"/>
      <c r="J210" s="82"/>
      <c r="K210" s="55"/>
      <c r="L210" s="55"/>
      <c r="M210" s="56"/>
    </row>
    <row r="211" spans="1:13" ht="15.75">
      <c r="A211" s="53"/>
      <c r="B211" s="54"/>
      <c r="C211" s="54"/>
      <c r="D211" s="82"/>
      <c r="E211" s="82"/>
      <c r="F211" s="82"/>
      <c r="G211" s="82"/>
      <c r="H211" s="82"/>
      <c r="I211" s="82"/>
      <c r="J211" s="82"/>
      <c r="K211" s="55"/>
      <c r="L211" s="55"/>
      <c r="M211" s="56"/>
    </row>
    <row r="212" spans="1:13" ht="15.75">
      <c r="A212" s="53"/>
      <c r="B212" s="54"/>
      <c r="C212" s="54"/>
      <c r="D212" s="82"/>
      <c r="E212" s="82"/>
      <c r="F212" s="82"/>
      <c r="G212" s="82"/>
      <c r="H212" s="82"/>
      <c r="I212" s="82"/>
      <c r="J212" s="82"/>
      <c r="K212" s="55"/>
      <c r="L212" s="55"/>
      <c r="M212" s="56"/>
    </row>
    <row r="213" spans="1:13" ht="15.75">
      <c r="A213" s="53"/>
      <c r="B213" s="54"/>
      <c r="C213" s="54"/>
      <c r="D213" s="82"/>
      <c r="E213" s="82"/>
      <c r="F213" s="82"/>
      <c r="G213" s="82"/>
      <c r="H213" s="82"/>
      <c r="I213" s="82"/>
      <c r="J213" s="82"/>
      <c r="K213" s="55"/>
      <c r="L213" s="55"/>
      <c r="M213" s="56"/>
    </row>
    <row r="214" spans="1:13" ht="15.75">
      <c r="A214" s="53"/>
      <c r="B214" s="54"/>
      <c r="C214" s="54"/>
      <c r="D214" s="82"/>
      <c r="E214" s="82"/>
      <c r="F214" s="82"/>
      <c r="G214" s="82"/>
      <c r="H214" s="82"/>
      <c r="I214" s="82"/>
      <c r="J214" s="82"/>
      <c r="K214" s="55"/>
      <c r="L214" s="55"/>
      <c r="M214" s="56"/>
    </row>
    <row r="215" spans="1:13" ht="15.75">
      <c r="A215" s="53"/>
      <c r="B215" s="54"/>
      <c r="C215" s="54"/>
      <c r="D215" s="82"/>
      <c r="E215" s="82"/>
      <c r="F215" s="82"/>
      <c r="G215" s="82"/>
      <c r="H215" s="82"/>
      <c r="I215" s="82"/>
      <c r="J215" s="82"/>
      <c r="K215" s="55"/>
      <c r="L215" s="55"/>
      <c r="M215" s="56"/>
    </row>
    <row r="216" spans="1:13" ht="15.75">
      <c r="A216" s="53"/>
      <c r="B216" s="54"/>
      <c r="C216" s="54"/>
      <c r="D216" s="82"/>
      <c r="E216" s="82"/>
      <c r="F216" s="82"/>
      <c r="G216" s="82"/>
      <c r="H216" s="82"/>
      <c r="I216" s="82"/>
      <c r="J216" s="82"/>
      <c r="K216" s="55"/>
      <c r="L216" s="55"/>
      <c r="M216" s="56"/>
    </row>
    <row r="217" spans="1:13" ht="15.75">
      <c r="A217" s="53"/>
      <c r="B217" s="54"/>
      <c r="C217" s="54"/>
      <c r="D217" s="82"/>
      <c r="E217" s="82"/>
      <c r="F217" s="82"/>
      <c r="G217" s="82"/>
      <c r="H217" s="82"/>
      <c r="I217" s="82"/>
      <c r="J217" s="82"/>
      <c r="K217" s="55"/>
      <c r="L217" s="55"/>
      <c r="M217" s="56"/>
    </row>
    <row r="218" spans="1:13" ht="15.75">
      <c r="A218" s="53"/>
      <c r="B218" s="54"/>
      <c r="C218" s="54"/>
      <c r="D218" s="82"/>
      <c r="E218" s="82"/>
      <c r="F218" s="82"/>
      <c r="G218" s="82"/>
      <c r="H218" s="82"/>
      <c r="I218" s="82"/>
      <c r="J218" s="82"/>
      <c r="K218" s="55"/>
      <c r="L218" s="55"/>
      <c r="M218" s="56"/>
    </row>
    <row r="219" spans="1:13" ht="15.75">
      <c r="A219" s="53"/>
      <c r="B219" s="54"/>
      <c r="C219" s="54"/>
      <c r="D219" s="82"/>
      <c r="E219" s="82"/>
      <c r="F219" s="82"/>
      <c r="G219" s="82"/>
      <c r="H219" s="82"/>
      <c r="I219" s="82"/>
      <c r="J219" s="82"/>
      <c r="K219" s="55"/>
      <c r="L219" s="55"/>
      <c r="M219" s="56"/>
    </row>
    <row r="220" spans="1:13" ht="15.75">
      <c r="A220" s="53"/>
      <c r="B220" s="54"/>
      <c r="C220" s="54"/>
      <c r="D220" s="82"/>
      <c r="E220" s="82"/>
      <c r="F220" s="82"/>
      <c r="G220" s="82"/>
      <c r="H220" s="82"/>
      <c r="I220" s="82"/>
      <c r="J220" s="82"/>
      <c r="K220" s="55"/>
      <c r="L220" s="55"/>
      <c r="M220" s="56"/>
    </row>
    <row r="221" spans="1:13" ht="15.75">
      <c r="A221" s="53"/>
      <c r="B221" s="54"/>
      <c r="C221" s="54"/>
      <c r="D221" s="82"/>
      <c r="E221" s="82"/>
      <c r="F221" s="82"/>
      <c r="G221" s="82"/>
      <c r="H221" s="82"/>
      <c r="I221" s="82"/>
      <c r="J221" s="82"/>
      <c r="K221" s="55"/>
      <c r="L221" s="55"/>
      <c r="M221" s="56"/>
    </row>
    <row r="222" spans="1:13" ht="15.75">
      <c r="A222" s="53"/>
      <c r="B222" s="54"/>
      <c r="C222" s="54"/>
      <c r="D222" s="82"/>
      <c r="E222" s="82"/>
      <c r="F222" s="82"/>
      <c r="G222" s="82"/>
      <c r="H222" s="82"/>
      <c r="I222" s="82"/>
      <c r="J222" s="82"/>
      <c r="K222" s="55"/>
      <c r="L222" s="55"/>
      <c r="M222" s="56"/>
    </row>
    <row r="223" spans="1:13" ht="15.75">
      <c r="A223" s="53"/>
      <c r="B223" s="54"/>
      <c r="C223" s="54"/>
      <c r="D223" s="82"/>
      <c r="E223" s="82"/>
      <c r="F223" s="82"/>
      <c r="G223" s="82"/>
      <c r="H223" s="82"/>
      <c r="I223" s="82"/>
      <c r="J223" s="82"/>
      <c r="K223" s="55"/>
      <c r="L223" s="55"/>
      <c r="M223" s="56"/>
    </row>
    <row r="224" spans="1:13" ht="15.75">
      <c r="A224" s="53"/>
      <c r="B224" s="54"/>
      <c r="C224" s="54"/>
      <c r="D224" s="82"/>
      <c r="E224" s="82"/>
      <c r="F224" s="82"/>
      <c r="G224" s="82"/>
      <c r="H224" s="82"/>
      <c r="I224" s="82"/>
      <c r="J224" s="82"/>
      <c r="K224" s="55"/>
      <c r="L224" s="55"/>
      <c r="M224" s="56"/>
    </row>
    <row r="225" spans="1:13" ht="15.75">
      <c r="A225" s="53"/>
      <c r="B225" s="54"/>
      <c r="C225" s="54"/>
      <c r="D225" s="82"/>
      <c r="E225" s="82"/>
      <c r="F225" s="82"/>
      <c r="G225" s="82"/>
      <c r="H225" s="82"/>
      <c r="I225" s="82"/>
      <c r="J225" s="82"/>
      <c r="K225" s="55"/>
      <c r="L225" s="55"/>
      <c r="M225" s="56"/>
    </row>
    <row r="226" spans="1:13" ht="15.75">
      <c r="A226" s="53"/>
      <c r="B226" s="54"/>
      <c r="C226" s="54"/>
      <c r="D226" s="82"/>
      <c r="E226" s="82"/>
      <c r="F226" s="82"/>
      <c r="G226" s="82"/>
      <c r="H226" s="82"/>
      <c r="I226" s="82"/>
      <c r="J226" s="82"/>
      <c r="K226" s="55"/>
      <c r="L226" s="55"/>
      <c r="M226" s="56"/>
    </row>
    <row r="227" spans="1:13" ht="15.75">
      <c r="A227" s="53"/>
      <c r="B227" s="54"/>
      <c r="C227" s="54"/>
      <c r="D227" s="82"/>
      <c r="E227" s="82"/>
      <c r="F227" s="82"/>
      <c r="G227" s="82"/>
      <c r="H227" s="82"/>
      <c r="I227" s="82"/>
      <c r="J227" s="82"/>
      <c r="K227" s="55"/>
      <c r="L227" s="55"/>
      <c r="M227" s="56"/>
    </row>
    <row r="228" spans="1:13" ht="15.75">
      <c r="A228" s="53"/>
      <c r="B228" s="54"/>
      <c r="C228" s="54"/>
      <c r="D228" s="82"/>
      <c r="E228" s="82"/>
      <c r="F228" s="82"/>
      <c r="G228" s="82"/>
      <c r="H228" s="82"/>
      <c r="I228" s="82"/>
      <c r="J228" s="82"/>
      <c r="K228" s="55"/>
      <c r="L228" s="55"/>
      <c r="M228" s="56"/>
    </row>
    <row r="229" spans="1:13" ht="15.75">
      <c r="A229" s="53"/>
      <c r="B229" s="54"/>
      <c r="C229" s="54"/>
      <c r="D229" s="82"/>
      <c r="E229" s="82"/>
      <c r="F229" s="82"/>
      <c r="G229" s="82"/>
      <c r="H229" s="82"/>
      <c r="I229" s="82"/>
      <c r="J229" s="82"/>
      <c r="K229" s="55"/>
      <c r="L229" s="55"/>
      <c r="M229" s="56"/>
    </row>
    <row r="230" spans="1:13" ht="15.75">
      <c r="A230" s="53"/>
      <c r="B230" s="54"/>
      <c r="C230" s="54"/>
      <c r="D230" s="82"/>
      <c r="E230" s="82"/>
      <c r="F230" s="82"/>
      <c r="G230" s="82"/>
      <c r="H230" s="82"/>
      <c r="I230" s="82"/>
      <c r="J230" s="82"/>
      <c r="K230" s="55"/>
      <c r="L230" s="55"/>
      <c r="M230" s="56"/>
    </row>
    <row r="231" spans="1:13" ht="15.75">
      <c r="A231" s="53"/>
      <c r="B231" s="54"/>
      <c r="C231" s="54"/>
      <c r="D231" s="82"/>
      <c r="E231" s="82"/>
      <c r="F231" s="82"/>
      <c r="G231" s="82"/>
      <c r="H231" s="82"/>
      <c r="I231" s="82"/>
      <c r="J231" s="82"/>
      <c r="K231" s="55"/>
      <c r="L231" s="55"/>
      <c r="M231" s="56"/>
    </row>
    <row r="232" spans="1:13" ht="15.75">
      <c r="A232" s="53"/>
      <c r="B232" s="54"/>
      <c r="C232" s="54"/>
      <c r="D232" s="82"/>
      <c r="E232" s="82"/>
      <c r="F232" s="82"/>
      <c r="G232" s="82"/>
      <c r="H232" s="82"/>
      <c r="I232" s="82"/>
      <c r="J232" s="82"/>
      <c r="K232" s="55"/>
      <c r="L232" s="55"/>
      <c r="M232" s="56"/>
    </row>
    <row r="233" spans="1:13" ht="15.75">
      <c r="A233" s="53"/>
      <c r="B233" s="54"/>
      <c r="C233" s="54"/>
      <c r="D233" s="82"/>
      <c r="E233" s="82"/>
      <c r="F233" s="82"/>
      <c r="G233" s="82"/>
      <c r="H233" s="82"/>
      <c r="I233" s="82"/>
      <c r="J233" s="82"/>
      <c r="K233" s="55"/>
      <c r="L233" s="55"/>
      <c r="M233" s="56"/>
    </row>
    <row r="234" spans="1:13" ht="15.75">
      <c r="A234" s="53"/>
      <c r="B234" s="54"/>
      <c r="C234" s="54"/>
      <c r="D234" s="82"/>
      <c r="E234" s="82"/>
      <c r="F234" s="82"/>
      <c r="G234" s="82"/>
      <c r="H234" s="82"/>
      <c r="I234" s="82"/>
      <c r="J234" s="82"/>
      <c r="K234" s="55"/>
      <c r="L234" s="55"/>
      <c r="M234" s="56"/>
    </row>
    <row r="235" spans="1:13" ht="15.75">
      <c r="A235" s="53"/>
      <c r="B235" s="54"/>
      <c r="C235" s="54"/>
      <c r="D235" s="82"/>
      <c r="E235" s="82"/>
      <c r="F235" s="82"/>
      <c r="G235" s="82"/>
      <c r="H235" s="82"/>
      <c r="I235" s="82"/>
      <c r="J235" s="82"/>
      <c r="K235" s="55"/>
      <c r="L235" s="55"/>
      <c r="M235" s="56"/>
    </row>
    <row r="236" spans="1:13" ht="15.75">
      <c r="A236" s="53"/>
      <c r="B236" s="54"/>
      <c r="C236" s="54"/>
      <c r="D236" s="82"/>
      <c r="E236" s="82"/>
      <c r="F236" s="82"/>
      <c r="G236" s="82"/>
      <c r="H236" s="82"/>
      <c r="I236" s="82"/>
      <c r="J236" s="82"/>
      <c r="K236" s="55"/>
      <c r="L236" s="55"/>
      <c r="M236" s="56"/>
    </row>
    <row r="237" spans="1:13" ht="15.75">
      <c r="A237" s="53"/>
      <c r="B237" s="54"/>
      <c r="C237" s="54"/>
      <c r="D237" s="82"/>
      <c r="E237" s="82"/>
      <c r="F237" s="82"/>
      <c r="G237" s="82"/>
      <c r="H237" s="82"/>
      <c r="I237" s="82"/>
      <c r="J237" s="82"/>
      <c r="K237" s="55"/>
      <c r="L237" s="55"/>
      <c r="M237" s="56"/>
    </row>
    <row r="238" spans="1:13" ht="15.75">
      <c r="A238" s="53"/>
      <c r="B238" s="54"/>
      <c r="C238" s="54"/>
      <c r="D238" s="82"/>
      <c r="E238" s="82"/>
      <c r="F238" s="82"/>
      <c r="G238" s="82"/>
      <c r="H238" s="82"/>
      <c r="I238" s="82"/>
      <c r="J238" s="82"/>
      <c r="K238" s="55"/>
      <c r="L238" s="55"/>
      <c r="M238" s="56"/>
    </row>
    <row r="239" spans="1:13" ht="15.75">
      <c r="A239" s="53"/>
      <c r="B239" s="54"/>
      <c r="C239" s="54"/>
      <c r="D239" s="82"/>
      <c r="E239" s="82"/>
      <c r="F239" s="82"/>
      <c r="G239" s="82"/>
      <c r="H239" s="82"/>
      <c r="I239" s="82"/>
      <c r="J239" s="82"/>
      <c r="K239" s="55"/>
      <c r="L239" s="55"/>
      <c r="M239" s="56"/>
    </row>
    <row r="240" spans="1:13" ht="15.75">
      <c r="A240" s="53"/>
      <c r="B240" s="54"/>
      <c r="C240" s="54"/>
      <c r="D240" s="82"/>
      <c r="E240" s="82"/>
      <c r="F240" s="82"/>
      <c r="G240" s="82"/>
      <c r="H240" s="82"/>
      <c r="I240" s="82"/>
      <c r="J240" s="82"/>
      <c r="K240" s="55"/>
      <c r="L240" s="55"/>
      <c r="M240" s="56"/>
    </row>
    <row r="241" spans="1:13" ht="15.75">
      <c r="A241" s="53"/>
      <c r="B241" s="54"/>
      <c r="C241" s="54"/>
      <c r="D241" s="82"/>
      <c r="E241" s="82"/>
      <c r="F241" s="82"/>
      <c r="G241" s="82"/>
      <c r="H241" s="82"/>
      <c r="I241" s="82"/>
      <c r="J241" s="82"/>
      <c r="K241" s="55"/>
      <c r="L241" s="55"/>
      <c r="M241" s="56"/>
    </row>
    <row r="242" spans="1:13" ht="15.75">
      <c r="A242" s="53"/>
      <c r="B242" s="54"/>
      <c r="C242" s="54"/>
      <c r="D242" s="82"/>
      <c r="E242" s="82"/>
      <c r="F242" s="82"/>
      <c r="G242" s="82"/>
      <c r="H242" s="82"/>
      <c r="I242" s="82"/>
      <c r="J242" s="82"/>
      <c r="K242" s="55"/>
      <c r="L242" s="55"/>
      <c r="M242" s="56"/>
    </row>
    <row r="243" spans="1:13" ht="15.75">
      <c r="A243" s="53"/>
      <c r="B243" s="54"/>
      <c r="C243" s="54"/>
      <c r="D243" s="82"/>
      <c r="E243" s="82"/>
      <c r="F243" s="82"/>
      <c r="G243" s="82"/>
      <c r="H243" s="82"/>
      <c r="I243" s="82"/>
      <c r="J243" s="82"/>
      <c r="K243" s="55"/>
      <c r="L243" s="55"/>
      <c r="M243" s="56"/>
    </row>
    <row r="244" spans="1:13" ht="15.75">
      <c r="A244" s="53"/>
      <c r="B244" s="54"/>
      <c r="C244" s="54"/>
      <c r="D244" s="82"/>
      <c r="E244" s="82"/>
      <c r="F244" s="82"/>
      <c r="G244" s="82"/>
      <c r="H244" s="82"/>
      <c r="I244" s="82"/>
      <c r="J244" s="82"/>
      <c r="K244" s="55"/>
      <c r="L244" s="55"/>
      <c r="M244" s="56"/>
    </row>
    <row r="245" spans="1:13" ht="15.75">
      <c r="A245" s="53"/>
      <c r="B245" s="54"/>
      <c r="C245" s="54"/>
      <c r="D245" s="82"/>
      <c r="E245" s="82"/>
      <c r="F245" s="82"/>
      <c r="G245" s="82"/>
      <c r="H245" s="82"/>
      <c r="I245" s="82"/>
      <c r="J245" s="82"/>
      <c r="K245" s="55"/>
      <c r="L245" s="55"/>
      <c r="M245" s="56"/>
    </row>
    <row r="246" spans="1:13" ht="15.75">
      <c r="A246" s="53"/>
      <c r="B246" s="54"/>
      <c r="C246" s="54"/>
      <c r="D246" s="82"/>
      <c r="E246" s="82"/>
      <c r="F246" s="82"/>
      <c r="G246" s="82"/>
      <c r="H246" s="82"/>
      <c r="I246" s="82"/>
      <c r="J246" s="82"/>
      <c r="K246" s="55"/>
      <c r="L246" s="55"/>
      <c r="M246" s="56"/>
    </row>
    <row r="247" spans="1:13" ht="15.75">
      <c r="A247" s="53"/>
      <c r="B247" s="54"/>
      <c r="C247" s="54"/>
      <c r="D247" s="82"/>
      <c r="E247" s="82"/>
      <c r="F247" s="82"/>
      <c r="G247" s="82"/>
      <c r="H247" s="82"/>
      <c r="I247" s="82"/>
      <c r="J247" s="82"/>
      <c r="K247" s="55"/>
      <c r="L247" s="55"/>
      <c r="M247" s="56"/>
    </row>
    <row r="248" spans="1:13" ht="15.75">
      <c r="A248" s="53"/>
      <c r="B248" s="54"/>
      <c r="C248" s="54"/>
      <c r="D248" s="82"/>
      <c r="E248" s="82"/>
      <c r="F248" s="82"/>
      <c r="G248" s="82"/>
      <c r="H248" s="82"/>
      <c r="I248" s="82"/>
      <c r="J248" s="82"/>
      <c r="K248" s="55"/>
      <c r="L248" s="55"/>
      <c r="M248" s="56"/>
    </row>
    <row r="249" spans="1:13" ht="15.75">
      <c r="A249" s="53"/>
      <c r="B249" s="54"/>
      <c r="C249" s="54"/>
      <c r="D249" s="82"/>
      <c r="E249" s="82"/>
      <c r="F249" s="82"/>
      <c r="G249" s="82"/>
      <c r="H249" s="82"/>
      <c r="I249" s="82"/>
      <c r="J249" s="82"/>
      <c r="K249" s="55"/>
      <c r="L249" s="55"/>
      <c r="M249" s="56"/>
    </row>
    <row r="250" spans="1:13" ht="15.75">
      <c r="A250" s="53"/>
      <c r="B250" s="54"/>
      <c r="C250" s="54"/>
      <c r="D250" s="82"/>
      <c r="E250" s="82"/>
      <c r="F250" s="82"/>
      <c r="G250" s="82"/>
      <c r="H250" s="82"/>
      <c r="I250" s="82"/>
      <c r="J250" s="82"/>
      <c r="K250" s="55"/>
      <c r="L250" s="55"/>
      <c r="M250" s="56"/>
    </row>
    <row r="251" spans="1:13" ht="15.75">
      <c r="A251" s="53"/>
      <c r="B251" s="54"/>
      <c r="C251" s="54"/>
      <c r="D251" s="82"/>
      <c r="E251" s="82"/>
      <c r="F251" s="82"/>
      <c r="G251" s="82"/>
      <c r="H251" s="82"/>
      <c r="I251" s="82"/>
      <c r="J251" s="82"/>
      <c r="K251" s="55"/>
      <c r="L251" s="55"/>
      <c r="M251" s="56"/>
    </row>
    <row r="252" spans="1:13" ht="15.75">
      <c r="A252" s="53"/>
      <c r="B252" s="54"/>
      <c r="C252" s="54"/>
      <c r="D252" s="82"/>
      <c r="E252" s="82"/>
      <c r="F252" s="82"/>
      <c r="G252" s="82"/>
      <c r="H252" s="82"/>
      <c r="I252" s="82"/>
      <c r="J252" s="82"/>
      <c r="K252" s="55"/>
      <c r="L252" s="55"/>
      <c r="M252" s="56"/>
    </row>
    <row r="253" spans="1:13" ht="15.75">
      <c r="A253" s="53"/>
      <c r="B253" s="54"/>
      <c r="C253" s="54"/>
      <c r="D253" s="82"/>
      <c r="E253" s="82"/>
      <c r="F253" s="82"/>
      <c r="G253" s="82"/>
      <c r="H253" s="82"/>
      <c r="I253" s="82"/>
      <c r="J253" s="82"/>
      <c r="K253" s="55"/>
      <c r="L253" s="55"/>
      <c r="M253" s="56"/>
    </row>
    <row r="254" spans="1:13" ht="15.75">
      <c r="A254" s="53"/>
      <c r="B254" s="54"/>
      <c r="C254" s="54"/>
      <c r="D254" s="82"/>
      <c r="E254" s="82"/>
      <c r="F254" s="82"/>
      <c r="G254" s="82"/>
      <c r="H254" s="82"/>
      <c r="I254" s="82"/>
      <c r="J254" s="82"/>
      <c r="K254" s="55"/>
      <c r="L254" s="55"/>
      <c r="M254" s="56"/>
    </row>
    <row r="255" spans="1:13" ht="15.75">
      <c r="A255" s="53"/>
      <c r="B255" s="54"/>
      <c r="C255" s="54"/>
      <c r="D255" s="82"/>
      <c r="E255" s="82"/>
      <c r="F255" s="82"/>
      <c r="G255" s="82"/>
      <c r="H255" s="82"/>
      <c r="I255" s="82"/>
      <c r="J255" s="82"/>
      <c r="K255" s="55"/>
      <c r="L255" s="55"/>
      <c r="M255" s="56"/>
    </row>
    <row r="256" spans="1:13" ht="15.75">
      <c r="A256" s="53"/>
      <c r="B256" s="54"/>
      <c r="C256" s="54"/>
      <c r="D256" s="82"/>
      <c r="E256" s="82"/>
      <c r="F256" s="82"/>
      <c r="G256" s="82"/>
      <c r="H256" s="82"/>
      <c r="I256" s="82"/>
      <c r="J256" s="82"/>
      <c r="K256" s="55"/>
      <c r="L256" s="55"/>
      <c r="M256" s="56"/>
    </row>
    <row r="257" spans="1:13" ht="15.75">
      <c r="A257" s="53"/>
      <c r="B257" s="54"/>
      <c r="C257" s="54"/>
      <c r="D257" s="82"/>
      <c r="E257" s="82"/>
      <c r="F257" s="82"/>
      <c r="G257" s="82"/>
      <c r="H257" s="82"/>
      <c r="I257" s="82"/>
      <c r="J257" s="82"/>
      <c r="K257" s="55"/>
      <c r="L257" s="55"/>
      <c r="M257" s="56"/>
    </row>
    <row r="258" spans="1:13" ht="15.75">
      <c r="A258" s="53"/>
      <c r="B258" s="54"/>
      <c r="C258" s="54"/>
      <c r="D258" s="82"/>
      <c r="E258" s="82"/>
      <c r="F258" s="82"/>
      <c r="G258" s="82"/>
      <c r="H258" s="82"/>
      <c r="I258" s="82"/>
      <c r="J258" s="82"/>
      <c r="K258" s="55"/>
      <c r="L258" s="55"/>
      <c r="M258" s="56"/>
    </row>
    <row r="259" spans="1:13" ht="15.75">
      <c r="A259" s="53"/>
      <c r="B259" s="54"/>
      <c r="C259" s="54"/>
      <c r="D259" s="82"/>
      <c r="E259" s="82"/>
      <c r="F259" s="82"/>
      <c r="G259" s="82"/>
      <c r="H259" s="82"/>
      <c r="I259" s="82"/>
      <c r="J259" s="82"/>
      <c r="K259" s="55"/>
      <c r="L259" s="55"/>
      <c r="M259" s="56"/>
    </row>
    <row r="260" spans="1:13" ht="15.75">
      <c r="A260" s="53"/>
      <c r="B260" s="54"/>
      <c r="C260" s="54"/>
      <c r="D260" s="82"/>
      <c r="E260" s="82"/>
      <c r="F260" s="82"/>
      <c r="G260" s="82"/>
      <c r="H260" s="82"/>
      <c r="I260" s="82"/>
      <c r="J260" s="82"/>
      <c r="K260" s="55"/>
      <c r="L260" s="55"/>
      <c r="M260" s="56"/>
    </row>
    <row r="261" spans="1:13" ht="15.75">
      <c r="A261" s="53"/>
      <c r="B261" s="54"/>
      <c r="C261" s="54"/>
      <c r="D261" s="82"/>
      <c r="E261" s="82"/>
      <c r="F261" s="82"/>
      <c r="G261" s="82"/>
      <c r="H261" s="82"/>
      <c r="I261" s="82"/>
      <c r="J261" s="82"/>
      <c r="K261" s="55"/>
      <c r="L261" s="55"/>
      <c r="M261" s="56"/>
    </row>
    <row r="262" spans="1:13" ht="15.75">
      <c r="A262" s="53"/>
      <c r="B262" s="54"/>
      <c r="C262" s="54"/>
      <c r="D262" s="82"/>
      <c r="E262" s="82"/>
      <c r="F262" s="82"/>
      <c r="G262" s="82"/>
      <c r="H262" s="82"/>
      <c r="I262" s="82"/>
      <c r="J262" s="82"/>
      <c r="K262" s="55"/>
      <c r="L262" s="55"/>
      <c r="M262" s="56"/>
    </row>
    <row r="263" spans="1:13" ht="15.75">
      <c r="A263" s="53"/>
      <c r="B263" s="54"/>
      <c r="C263" s="54"/>
      <c r="D263" s="82"/>
      <c r="E263" s="82"/>
      <c r="F263" s="82"/>
      <c r="G263" s="82"/>
      <c r="H263" s="82"/>
      <c r="I263" s="82"/>
      <c r="J263" s="82"/>
      <c r="K263" s="55"/>
      <c r="L263" s="55"/>
      <c r="M263" s="56"/>
    </row>
    <row r="264" spans="1:13" ht="15.75">
      <c r="A264" s="53"/>
      <c r="B264" s="54"/>
      <c r="C264" s="54"/>
      <c r="D264" s="82"/>
      <c r="E264" s="82"/>
      <c r="F264" s="82"/>
      <c r="G264" s="82"/>
      <c r="H264" s="82"/>
      <c r="I264" s="82"/>
      <c r="J264" s="82"/>
      <c r="K264" s="55"/>
      <c r="L264" s="55"/>
      <c r="M264" s="56"/>
    </row>
    <row r="265" spans="1:13" ht="15.75">
      <c r="A265" s="53"/>
      <c r="B265" s="54"/>
      <c r="C265" s="54"/>
      <c r="D265" s="82"/>
      <c r="E265" s="82"/>
      <c r="F265" s="82"/>
      <c r="G265" s="82"/>
      <c r="H265" s="82"/>
      <c r="I265" s="82"/>
      <c r="J265" s="82"/>
      <c r="K265" s="55"/>
      <c r="L265" s="55"/>
      <c r="M265" s="56"/>
    </row>
    <row r="266" spans="1:13" ht="15.75">
      <c r="A266" s="53"/>
      <c r="B266" s="54"/>
      <c r="C266" s="54"/>
      <c r="D266" s="82"/>
      <c r="E266" s="82"/>
      <c r="F266" s="82"/>
      <c r="G266" s="82"/>
      <c r="H266" s="82"/>
      <c r="I266" s="82"/>
      <c r="J266" s="82"/>
      <c r="K266" s="55"/>
      <c r="L266" s="55"/>
      <c r="M266" s="56"/>
    </row>
    <row r="267" spans="1:13" ht="15.75">
      <c r="A267" s="53"/>
      <c r="B267" s="54"/>
      <c r="C267" s="54"/>
      <c r="D267" s="82"/>
      <c r="E267" s="82"/>
      <c r="F267" s="82"/>
      <c r="G267" s="82"/>
      <c r="H267" s="82"/>
      <c r="I267" s="82"/>
      <c r="J267" s="82"/>
      <c r="K267" s="55"/>
      <c r="L267" s="55"/>
      <c r="M267" s="56"/>
    </row>
    <row r="268" spans="1:13" ht="15.75">
      <c r="A268" s="53"/>
      <c r="B268" s="54"/>
      <c r="C268" s="54"/>
      <c r="D268" s="82"/>
      <c r="E268" s="82"/>
      <c r="F268" s="82"/>
      <c r="G268" s="82"/>
      <c r="H268" s="82"/>
      <c r="I268" s="82"/>
      <c r="J268" s="82"/>
      <c r="K268" s="55"/>
      <c r="L268" s="55"/>
      <c r="M268" s="56"/>
    </row>
    <row r="269" spans="1:13" ht="15.75">
      <c r="A269" s="53"/>
      <c r="B269" s="54"/>
      <c r="C269" s="54"/>
      <c r="D269" s="82"/>
      <c r="E269" s="82"/>
      <c r="F269" s="82"/>
      <c r="G269" s="82"/>
      <c r="H269" s="82"/>
      <c r="I269" s="82"/>
      <c r="J269" s="82"/>
      <c r="K269" s="55"/>
      <c r="L269" s="55"/>
      <c r="M269" s="56"/>
    </row>
    <row r="270" spans="1:13" ht="15.75">
      <c r="A270" s="53"/>
      <c r="B270" s="54"/>
      <c r="C270" s="54"/>
      <c r="D270" s="82"/>
      <c r="E270" s="82"/>
      <c r="F270" s="82"/>
      <c r="G270" s="82"/>
      <c r="H270" s="82"/>
      <c r="I270" s="82"/>
      <c r="J270" s="82"/>
      <c r="K270" s="55"/>
      <c r="L270" s="55"/>
      <c r="M270" s="56"/>
    </row>
    <row r="271" spans="1:13" ht="15.75">
      <c r="A271" s="53"/>
      <c r="B271" s="54"/>
      <c r="C271" s="54"/>
      <c r="D271" s="82"/>
      <c r="E271" s="82"/>
      <c r="F271" s="82"/>
      <c r="G271" s="82"/>
      <c r="H271" s="82"/>
      <c r="I271" s="82"/>
      <c r="J271" s="82"/>
      <c r="K271" s="55"/>
      <c r="L271" s="55"/>
      <c r="M271" s="56"/>
    </row>
    <row r="272" spans="1:13" ht="15.75">
      <c r="A272" s="53"/>
      <c r="B272" s="54"/>
      <c r="C272" s="54"/>
      <c r="D272" s="82"/>
      <c r="E272" s="82"/>
      <c r="F272" s="82"/>
      <c r="G272" s="82"/>
      <c r="H272" s="82"/>
      <c r="I272" s="82"/>
      <c r="J272" s="82"/>
      <c r="K272" s="55"/>
      <c r="L272" s="55"/>
      <c r="M272" s="56"/>
    </row>
    <row r="273" spans="1:13" ht="15.75">
      <c r="A273" s="53"/>
      <c r="B273" s="54"/>
      <c r="C273" s="54"/>
      <c r="D273" s="82"/>
      <c r="E273" s="82"/>
      <c r="F273" s="82"/>
      <c r="G273" s="82"/>
      <c r="H273" s="82"/>
      <c r="I273" s="82"/>
      <c r="J273" s="82"/>
      <c r="K273" s="55"/>
      <c r="L273" s="55"/>
      <c r="M273" s="56"/>
    </row>
    <row r="274" spans="1:13" ht="15.75">
      <c r="A274" s="53"/>
      <c r="B274" s="54"/>
      <c r="C274" s="54"/>
      <c r="D274" s="82"/>
      <c r="E274" s="82"/>
      <c r="F274" s="82"/>
      <c r="G274" s="82"/>
      <c r="H274" s="82"/>
      <c r="I274" s="82"/>
      <c r="J274" s="82"/>
      <c r="K274" s="55"/>
      <c r="L274" s="55"/>
      <c r="M274" s="56"/>
    </row>
    <row r="275" spans="1:13" ht="15.75">
      <c r="A275" s="53"/>
      <c r="B275" s="54"/>
      <c r="C275" s="54"/>
      <c r="D275" s="82"/>
      <c r="E275" s="82"/>
      <c r="F275" s="82"/>
      <c r="G275" s="82"/>
      <c r="H275" s="82"/>
      <c r="I275" s="82"/>
      <c r="J275" s="82"/>
      <c r="K275" s="55"/>
      <c r="L275" s="55"/>
      <c r="M275" s="56"/>
    </row>
    <row r="276" spans="1:13" ht="15.75">
      <c r="A276" s="53"/>
      <c r="B276" s="54"/>
      <c r="C276" s="54"/>
      <c r="D276" s="82"/>
      <c r="E276" s="82"/>
      <c r="F276" s="82"/>
      <c r="G276" s="82"/>
      <c r="H276" s="82"/>
      <c r="I276" s="82"/>
      <c r="J276" s="82"/>
      <c r="K276" s="55"/>
      <c r="L276" s="55"/>
      <c r="M276" s="56"/>
    </row>
    <row r="277" spans="1:13" ht="15.75">
      <c r="A277" s="53"/>
      <c r="B277" s="54"/>
      <c r="C277" s="54"/>
      <c r="D277" s="82"/>
      <c r="E277" s="82"/>
      <c r="F277" s="82"/>
      <c r="G277" s="82"/>
      <c r="H277" s="82"/>
      <c r="I277" s="82"/>
      <c r="J277" s="82"/>
      <c r="K277" s="55"/>
      <c r="L277" s="55"/>
      <c r="M277" s="56"/>
    </row>
    <row r="278" spans="1:13" ht="15.75">
      <c r="A278" s="53"/>
      <c r="B278" s="54"/>
      <c r="C278" s="54"/>
      <c r="D278" s="82"/>
      <c r="E278" s="82"/>
      <c r="F278" s="82"/>
      <c r="G278" s="82"/>
      <c r="H278" s="82"/>
      <c r="I278" s="82"/>
      <c r="J278" s="82"/>
      <c r="K278" s="55"/>
      <c r="L278" s="55"/>
      <c r="M278" s="56"/>
    </row>
    <row r="279" spans="1:13" ht="15.75">
      <c r="A279" s="53"/>
      <c r="B279" s="54"/>
      <c r="C279" s="54"/>
      <c r="D279" s="82"/>
      <c r="E279" s="82"/>
      <c r="F279" s="82"/>
      <c r="G279" s="82"/>
      <c r="H279" s="82"/>
      <c r="I279" s="82"/>
      <c r="J279" s="82"/>
      <c r="K279" s="55"/>
      <c r="L279" s="55"/>
      <c r="M279" s="56"/>
    </row>
    <row r="280" spans="1:13" ht="15.75">
      <c r="A280" s="53"/>
      <c r="B280" s="54"/>
      <c r="C280" s="54"/>
      <c r="D280" s="82"/>
      <c r="E280" s="82"/>
      <c r="F280" s="82"/>
      <c r="G280" s="82"/>
      <c r="H280" s="82"/>
      <c r="I280" s="82"/>
      <c r="J280" s="82"/>
      <c r="K280" s="55"/>
      <c r="L280" s="55"/>
      <c r="M280" s="56"/>
    </row>
    <row r="281" spans="1:13" ht="15.75">
      <c r="A281" s="53"/>
      <c r="B281" s="54"/>
      <c r="C281" s="54"/>
      <c r="D281" s="82"/>
      <c r="E281" s="82"/>
      <c r="F281" s="82"/>
      <c r="G281" s="82"/>
      <c r="H281" s="82"/>
      <c r="I281" s="82"/>
      <c r="J281" s="82"/>
      <c r="K281" s="55"/>
      <c r="L281" s="55"/>
      <c r="M281" s="56"/>
    </row>
    <row r="282" spans="1:13" ht="15.75">
      <c r="A282" s="53"/>
      <c r="B282" s="54"/>
      <c r="C282" s="54"/>
      <c r="D282" s="82"/>
      <c r="E282" s="82"/>
      <c r="F282" s="82"/>
      <c r="G282" s="82"/>
      <c r="H282" s="82"/>
      <c r="I282" s="82"/>
      <c r="J282" s="82"/>
      <c r="K282" s="55"/>
      <c r="L282" s="55"/>
      <c r="M282" s="56"/>
    </row>
    <row r="283" spans="1:13" ht="15.75">
      <c r="A283" s="53"/>
      <c r="B283" s="54"/>
      <c r="C283" s="54"/>
      <c r="D283" s="82"/>
      <c r="E283" s="82"/>
      <c r="F283" s="82"/>
      <c r="G283" s="82"/>
      <c r="H283" s="82"/>
      <c r="I283" s="82"/>
      <c r="J283" s="82"/>
      <c r="K283" s="55"/>
      <c r="L283" s="55"/>
      <c r="M283" s="56"/>
    </row>
    <row r="284" spans="1:13" ht="15.75">
      <c r="A284" s="53"/>
      <c r="B284" s="54"/>
      <c r="C284" s="54"/>
      <c r="D284" s="82"/>
      <c r="E284" s="82"/>
      <c r="F284" s="82"/>
      <c r="G284" s="82"/>
      <c r="H284" s="82"/>
      <c r="I284" s="82"/>
      <c r="J284" s="82"/>
      <c r="K284" s="55"/>
      <c r="L284" s="55"/>
      <c r="M284" s="56"/>
    </row>
    <row r="285" spans="1:13" ht="15.75">
      <c r="A285" s="53"/>
      <c r="B285" s="54"/>
      <c r="C285" s="54"/>
      <c r="D285" s="82"/>
      <c r="E285" s="82"/>
      <c r="F285" s="82"/>
      <c r="G285" s="82"/>
      <c r="H285" s="82"/>
      <c r="I285" s="82"/>
      <c r="J285" s="82"/>
      <c r="K285" s="55"/>
      <c r="L285" s="55"/>
      <c r="M285" s="56"/>
    </row>
    <row r="286" spans="1:13" ht="15.75">
      <c r="A286" s="53"/>
      <c r="B286" s="54"/>
      <c r="C286" s="54"/>
      <c r="D286" s="82"/>
      <c r="E286" s="82"/>
      <c r="F286" s="82"/>
      <c r="G286" s="82"/>
      <c r="H286" s="82"/>
      <c r="I286" s="82"/>
      <c r="J286" s="82"/>
      <c r="K286" s="55"/>
      <c r="L286" s="55"/>
      <c r="M286" s="56"/>
    </row>
    <row r="287" spans="1:13" ht="15.75">
      <c r="A287" s="53"/>
      <c r="B287" s="54"/>
      <c r="C287" s="54"/>
      <c r="D287" s="82"/>
      <c r="E287" s="82"/>
      <c r="F287" s="82"/>
      <c r="G287" s="82"/>
      <c r="H287" s="82"/>
      <c r="I287" s="82"/>
      <c r="J287" s="82"/>
      <c r="K287" s="55"/>
      <c r="L287" s="55"/>
      <c r="M287" s="56"/>
    </row>
    <row r="288" spans="1:13" ht="15.75">
      <c r="A288" s="53"/>
      <c r="B288" s="54"/>
      <c r="C288" s="54"/>
      <c r="D288" s="82"/>
      <c r="E288" s="82"/>
      <c r="F288" s="82"/>
      <c r="G288" s="82"/>
      <c r="H288" s="82"/>
      <c r="I288" s="82"/>
      <c r="J288" s="82"/>
      <c r="K288" s="55"/>
      <c r="L288" s="55"/>
      <c r="M288" s="56"/>
    </row>
    <row r="289" spans="1:13" ht="15.75">
      <c r="A289" s="53"/>
      <c r="B289" s="54"/>
      <c r="C289" s="54"/>
      <c r="D289" s="82"/>
      <c r="E289" s="82"/>
      <c r="F289" s="82"/>
      <c r="G289" s="82"/>
      <c r="H289" s="82"/>
      <c r="I289" s="82"/>
      <c r="J289" s="82"/>
      <c r="K289" s="55"/>
      <c r="L289" s="55"/>
      <c r="M289" s="56"/>
    </row>
    <row r="290" spans="1:13" ht="15.75">
      <c r="A290" s="53"/>
      <c r="B290" s="54"/>
      <c r="C290" s="54"/>
      <c r="D290" s="82"/>
      <c r="E290" s="82"/>
      <c r="F290" s="82"/>
      <c r="G290" s="82"/>
      <c r="H290" s="82"/>
      <c r="I290" s="82"/>
      <c r="J290" s="82"/>
      <c r="K290" s="55"/>
      <c r="L290" s="55"/>
      <c r="M290" s="56"/>
    </row>
    <row r="291" spans="1:13" ht="15.75">
      <c r="A291" s="53"/>
      <c r="B291" s="54"/>
      <c r="C291" s="54"/>
      <c r="D291" s="82"/>
      <c r="E291" s="82"/>
      <c r="F291" s="82"/>
      <c r="G291" s="82"/>
      <c r="H291" s="82"/>
      <c r="I291" s="82"/>
      <c r="J291" s="82"/>
      <c r="K291" s="55"/>
      <c r="L291" s="55"/>
      <c r="M291" s="56"/>
    </row>
    <row r="292" spans="1:13" ht="15.75">
      <c r="A292" s="53"/>
      <c r="B292" s="54"/>
      <c r="C292" s="54"/>
      <c r="D292" s="82"/>
      <c r="E292" s="82"/>
      <c r="F292" s="82"/>
      <c r="G292" s="82"/>
      <c r="H292" s="82"/>
      <c r="I292" s="82"/>
      <c r="J292" s="82"/>
      <c r="K292" s="55"/>
      <c r="L292" s="55"/>
      <c r="M292" s="56"/>
    </row>
    <row r="293" spans="1:13" ht="15.75">
      <c r="A293" s="53"/>
      <c r="B293" s="54"/>
      <c r="C293" s="54"/>
      <c r="D293" s="82"/>
      <c r="E293" s="82"/>
      <c r="F293" s="82"/>
      <c r="G293" s="82"/>
      <c r="H293" s="82"/>
      <c r="I293" s="82"/>
      <c r="J293" s="82"/>
      <c r="K293" s="55"/>
      <c r="L293" s="55"/>
      <c r="M293" s="56"/>
    </row>
    <row r="294" spans="1:13" ht="15.75">
      <c r="A294" s="53"/>
      <c r="B294" s="54"/>
      <c r="C294" s="54"/>
      <c r="D294" s="82"/>
      <c r="E294" s="82"/>
      <c r="F294" s="82"/>
      <c r="G294" s="82"/>
      <c r="H294" s="82"/>
      <c r="I294" s="82"/>
      <c r="J294" s="82"/>
      <c r="K294" s="55"/>
      <c r="L294" s="55"/>
      <c r="M294" s="56"/>
    </row>
    <row r="295" spans="1:13" ht="15.75">
      <c r="A295" s="53"/>
      <c r="B295" s="54"/>
      <c r="C295" s="54"/>
      <c r="D295" s="82"/>
      <c r="E295" s="82"/>
      <c r="F295" s="82"/>
      <c r="G295" s="82"/>
      <c r="H295" s="82"/>
      <c r="I295" s="82"/>
      <c r="J295" s="82"/>
      <c r="K295" s="55"/>
      <c r="L295" s="55"/>
      <c r="M295" s="56"/>
    </row>
    <row r="296" spans="1:13" ht="15.75">
      <c r="A296" s="53"/>
      <c r="B296" s="54"/>
      <c r="C296" s="54"/>
      <c r="D296" s="82"/>
      <c r="E296" s="82"/>
      <c r="F296" s="82"/>
      <c r="G296" s="82"/>
      <c r="H296" s="82"/>
      <c r="I296" s="82"/>
      <c r="J296" s="82"/>
      <c r="K296" s="55"/>
      <c r="L296" s="55"/>
      <c r="M296" s="56"/>
    </row>
    <row r="297" spans="1:13" ht="15.75">
      <c r="A297" s="53"/>
      <c r="B297" s="54"/>
      <c r="C297" s="54"/>
      <c r="D297" s="82"/>
      <c r="E297" s="82"/>
      <c r="F297" s="82"/>
      <c r="G297" s="82"/>
      <c r="H297" s="82"/>
      <c r="I297" s="82"/>
      <c r="J297" s="82"/>
      <c r="K297" s="55"/>
      <c r="L297" s="55"/>
      <c r="M297" s="56"/>
    </row>
    <row r="298" spans="1:13" ht="15.75">
      <c r="A298" s="53"/>
      <c r="B298" s="54"/>
      <c r="C298" s="54"/>
      <c r="D298" s="82"/>
      <c r="E298" s="82"/>
      <c r="F298" s="82"/>
      <c r="G298" s="82"/>
      <c r="H298" s="82"/>
      <c r="I298" s="82"/>
      <c r="J298" s="82"/>
      <c r="K298" s="55"/>
      <c r="L298" s="55"/>
      <c r="M298" s="56"/>
    </row>
    <row r="299" spans="1:13" ht="15.75">
      <c r="A299" s="53"/>
      <c r="B299" s="54"/>
      <c r="C299" s="54"/>
      <c r="D299" s="82"/>
      <c r="E299" s="82"/>
      <c r="F299" s="82"/>
      <c r="G299" s="82"/>
      <c r="H299" s="82"/>
      <c r="I299" s="82"/>
      <c r="J299" s="82"/>
      <c r="K299" s="55"/>
      <c r="L299" s="55"/>
      <c r="M299" s="56"/>
    </row>
    <row r="300" spans="1:13" ht="15.75">
      <c r="A300" s="53"/>
      <c r="B300" s="54"/>
      <c r="C300" s="54"/>
      <c r="D300" s="82"/>
      <c r="E300" s="82"/>
      <c r="F300" s="82"/>
      <c r="G300" s="82"/>
      <c r="H300" s="82"/>
      <c r="I300" s="82"/>
      <c r="J300" s="82"/>
      <c r="K300" s="55"/>
      <c r="L300" s="55"/>
      <c r="M300" s="56"/>
    </row>
    <row r="301" spans="1:13" ht="15.75">
      <c r="A301" s="53"/>
      <c r="B301" s="54"/>
      <c r="C301" s="54"/>
      <c r="D301" s="82"/>
      <c r="E301" s="82"/>
      <c r="F301" s="82"/>
      <c r="G301" s="82"/>
      <c r="H301" s="82"/>
      <c r="I301" s="82"/>
      <c r="J301" s="82"/>
      <c r="K301" s="55"/>
      <c r="L301" s="55"/>
      <c r="M301" s="56"/>
    </row>
    <row r="302" spans="1:13" ht="15.75">
      <c r="A302" s="53"/>
      <c r="B302" s="54"/>
      <c r="C302" s="54"/>
      <c r="D302" s="82"/>
      <c r="E302" s="82"/>
      <c r="F302" s="82"/>
      <c r="G302" s="82"/>
      <c r="H302" s="82"/>
      <c r="I302" s="82"/>
      <c r="J302" s="82"/>
      <c r="K302" s="55"/>
      <c r="L302" s="55"/>
      <c r="M302" s="56"/>
    </row>
  </sheetData>
  <sheetProtection selectLockedCells="1" selectUnlockedCells="1"/>
  <mergeCells count="13">
    <mergeCell ref="A2:L2"/>
    <mergeCell ref="A3:M3"/>
    <mergeCell ref="A4:M4"/>
    <mergeCell ref="A5:M5"/>
    <mergeCell ref="B9:C9"/>
    <mergeCell ref="A7:A8"/>
    <mergeCell ref="B7:C8"/>
    <mergeCell ref="A6:L6"/>
    <mergeCell ref="D7:E7"/>
    <mergeCell ref="H7:I7"/>
    <mergeCell ref="F7:G7"/>
    <mergeCell ref="J7:K7"/>
    <mergeCell ref="L7:M7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5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2020-10-09T12:47:07Z</cp:lastPrinted>
  <dcterms:created xsi:type="dcterms:W3CDTF">1996-10-08T23:32:33Z</dcterms:created>
  <dcterms:modified xsi:type="dcterms:W3CDTF">2020-10-28T14:00:19Z</dcterms:modified>
  <cp:category/>
  <cp:version/>
  <cp:contentType/>
  <cp:contentStatus/>
</cp:coreProperties>
</file>