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3"/>
  </bookViews>
  <sheets>
    <sheet name="ПОЧАТОК" sheetId="1" r:id="rId1"/>
    <sheet name="ЗМІНИ 19.03.2020" sheetId="2" r:id="rId2"/>
    <sheet name="ЗМІНИ 10.07.2020" sheetId="3" r:id="rId3"/>
    <sheet name="ЗМІНИ 22.10.2020" sheetId="4" r:id="rId4"/>
  </sheets>
  <definedNames>
    <definedName name="_xlnm.Print_Titles" localSheetId="2">'ЗМІНИ 10.07.2020'!$B:$B</definedName>
    <definedName name="_xlnm.Print_Titles" localSheetId="1">'ЗМІНИ 19.03.2020'!$B:$B</definedName>
    <definedName name="_xlnm.Print_Titles" localSheetId="3">'ЗМІНИ 22.10.2020'!$B:$B</definedName>
    <definedName name="_xlnm.Print_Titles" localSheetId="0">'ПОЧАТОК'!$B:$B</definedName>
    <definedName name="_xlnm.Print_Area" localSheetId="2">'ЗМІНИ 10.07.2020'!$A$1:$AZ$27</definedName>
    <definedName name="_xlnm.Print_Area" localSheetId="1">'ЗМІНИ 19.03.2020'!$A$1:$AU$27</definedName>
    <definedName name="_xlnm.Print_Area" localSheetId="3">'ЗМІНИ 22.10.2020'!$A$1:$BA$26</definedName>
    <definedName name="_xlnm.Print_Area" localSheetId="0">'ПОЧАТОК'!$A$1:$AR$27</definedName>
  </definedNames>
  <calcPr fullCalcOnLoad="1"/>
</workbook>
</file>

<file path=xl/sharedStrings.xml><?xml version="1.0" encoding="utf-8"?>
<sst xmlns="http://schemas.openxmlformats.org/spreadsheetml/2006/main" count="406" uniqueCount="114">
  <si>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</si>
  <si>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</si>
  <si>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</si>
  <si>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</si>
  <si>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</si>
  <si>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</si>
  <si>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</si>
  <si>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</si>
  <si>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</si>
  <si>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</t>
  </si>
  <si>
    <t xml:space="preserve">Всього </t>
  </si>
  <si>
    <t>Державний бюджет</t>
  </si>
  <si>
    <t>в тому числі: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</si>
  <si>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</si>
  <si>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</si>
  <si>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</si>
  <si>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</si>
  <si>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</si>
  <si>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>грн</t>
  </si>
  <si>
    <t>КПКВК 3719770</t>
  </si>
  <si>
    <t xml:space="preserve">Міжбюджетні трансферти 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</si>
  <si>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</si>
  <si>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</si>
  <si>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</si>
  <si>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</si>
  <si>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</si>
  <si>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</si>
  <si>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</si>
  <si>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</si>
  <si>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</si>
  <si>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</si>
  <si>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</si>
  <si>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</si>
  <si>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</si>
  <si>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</si>
  <si>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</si>
  <si>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</si>
  <si>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</si>
  <si>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</si>
  <si>
    <t>на фінансування закладів дошкільної освіти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</si>
  <si>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</si>
  <si>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Волинський обласний бюджєет</t>
  </si>
  <si>
    <t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</t>
  </si>
  <si>
    <t xml:space="preserve">капітальний ремонт дороги вулиці Городищенської в с.Гірка Полонка Луцького району Волинської області </t>
  </si>
  <si>
    <t>Трансферти з інших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</si>
  <si>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</si>
  <si>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поточний дрібний ремонт автомобільної дороги С 030840 Цеперів-Баїв-Городище (Н-17)</t>
  </si>
  <si>
    <t>поточний дрібний ремонт автомобільної дороги С 030808 Коршовець - Промінь (Т-03-03) (по вул.Перемоги в с.Промінь)</t>
  </si>
  <si>
    <t>поточний дрібний ремонт автомобільної дороги С 030840 Цеперів - Баїв -Городище - (Н-17) (по вул.Перемоги в с.Баїв)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</si>
  <si>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шлюза-регулятора РШР №2 на р.Чорногузка ПК 28+60, о с. «Чорногузка» поблизу с.Новостав Луцького району Волинської області"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</si>
  <si>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магістрального каналу осушувальної системи "Чорногузка" Луцького району Волинської області (з ПК 44+50 по ПК 48+00)"</t>
  </si>
  <si>
    <t xml:space="preserve"> на відшкодування вартості препаратів інсуліну хворим Боратинської громади  (одержувач  комунальне підприємство "Луцька центральна районна лікарня Луцької районної ради")</t>
  </si>
  <si>
    <t>до рішення сільської ради від .12.2019 року №</t>
  </si>
  <si>
    <t xml:space="preserve">"Про бюджет об'єднаної територіальної громади на 2020 рік" </t>
  </si>
  <si>
    <t>до рішення сільської ради "Про бюджет об'єднаної територіальної громади на 2020 рік"</t>
  </si>
  <si>
    <t>Додаток №5</t>
  </si>
  <si>
    <t>з інших місцевих бюджетів бюджету об'єднаної територіальної громади та з бюджету об'єднаної територіальної громади іншим бюджетам на 2020 рік</t>
  </si>
  <si>
    <t>на фінансування дитячої музичної школи</t>
  </si>
  <si>
    <t>до рішення сільської ради від 24.12.2019 року № 13/7</t>
  </si>
  <si>
    <t>03100000000</t>
  </si>
  <si>
    <t>03541000000</t>
  </si>
  <si>
    <t>03551000000</t>
  </si>
  <si>
    <t>03308200000</t>
  </si>
  <si>
    <t>03525000000</t>
  </si>
  <si>
    <t>(код бюджету)</t>
  </si>
  <si>
    <t>Трансферти іншим місцевим бюджетам</t>
  </si>
  <si>
    <t>в тому чичлі</t>
  </si>
  <si>
    <t>Субвенції з бюджету об'єднаної територіальної громади</t>
  </si>
  <si>
    <t xml:space="preserve">Районний бюджет Луцького району </t>
  </si>
  <si>
    <t>Бюджет Гіркополонківської сільської об'єднаної територіальної громади</t>
  </si>
  <si>
    <t>Бюджет Торчинської селищноїї об'єднаної територіальної громади</t>
  </si>
  <si>
    <t>Бюджет Луцької міської об'єднаної територіальної громади</t>
  </si>
  <si>
    <t>до рішення сільської ради "Про внесення змін</t>
  </si>
  <si>
    <t>до рішення сільської ради від 24.12.2019 року №13/7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</si>
  <si>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</t>
  </si>
  <si>
    <t xml:space="preserve"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</si>
  <si>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шлюза-регулятора РШР №2 на р.Чорногузка ПК 28+60, о с. «Чорногузка» поблизу с.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</si>
  <si>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магістрального каналу осушувальної системи "Чорногузка" Луцького району Волинс</t>
  </si>
  <si>
    <t xml:space="preserve"> на виконання Програми „Підтримки органів виконавчої влади Луцького району на 2020 рік" (одержувач коштів Управління соціального захисту населеня  Луцької районної державної адміністрації)</t>
  </si>
  <si>
    <t xml:space="preserve">на придбання швидких тестів для визначення COVID-19 (одержувач комунальне підприємство "Луцька центральна районна лікарня Луцької районної ради") </t>
  </si>
  <si>
    <t>на придбання засобів індивідуального захисту в боротьбі з COVID-19 (одержувач комунальне підприємство "Луцька центральна районна лікарня Луцької районної ради"</t>
  </si>
  <si>
    <t>Зміни до додатку №5</t>
  </si>
  <si>
    <t>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</si>
  <si>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Додаток 4</t>
  </si>
  <si>
    <t xml:space="preserve">на придбання апарата штучної вентиляції легень комунальному підприємству "Луцька центральна районна лікарня Луцької районної ради" </t>
  </si>
  <si>
    <t>на виконання Програми „Підтримки органів виконавчої влади Луцького району на 2020 рік" (одержувач коштів Луцька районна державна адміністрація для функціонування відділу містобудування, архітектури, інфраструктури, інвестиційної та економічної діяльності Луцької РДА )</t>
  </si>
  <si>
    <t xml:space="preserve">на виконання Програми „Підтримки органів виконавчої влади Луцького району на 2020 рік" (одержувач коштів Луцька районна державна адміністрація для функціонування відділу містобудування, архітектури, інфраструктури, інвестиційної та економічної діяльності 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</si>
  <si>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"Поточний ремонт осушувальної системи «Чорногузка» Луцького району Волинської області"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</si>
  <si>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"Організація поверхневого стоку на території Боратинської ОТГ Луцького району Волинської області»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</si>
  <si>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"Поліпшення технічного стану магістрального каналу р.Чорногузка Луцького району Волинської області"</t>
  </si>
  <si>
    <t xml:space="preserve">на виконання завдань Програми покращення функціонування Центру обслуговування платників Луцької державної податкової інспекції на 2020-2023 роки (одержувач коштів Луцьке управління ГУДПС у Волинській області) </t>
  </si>
  <si>
    <t xml:space="preserve"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 </t>
  </si>
  <si>
    <t xml:space="preserve">на виконання завдань Програми "Поліцейський офіцерм громади" Боратинської сільської ради на 2020-2022 роки (одержувач коштів Головне управління Національної поліції у Волинській області) </t>
  </si>
  <si>
    <t>на відшкодування за користування телекомуніційними послугами пільговими категоріями осіб Боратинської ОТГ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</si>
  <si>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</si>
  <si>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</si>
  <si>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бюджету бюджету об'єднаної територіальної громади</t>
  </si>
  <si>
    <t>код доходів 41052600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</si>
  <si>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</si>
  <si>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</t>
  </si>
  <si>
    <t>код доходів 41051200</t>
  </si>
  <si>
    <t>код доходів 41051100</t>
  </si>
  <si>
    <t>код доходів 41051400</t>
  </si>
  <si>
    <t>код доходів 41053900</t>
  </si>
  <si>
    <t>загального фонду на:</t>
  </si>
  <si>
    <t>спеціального фонду на:</t>
  </si>
  <si>
    <t>усього</t>
  </si>
  <si>
    <t xml:space="preserve">співфінансування субвенції з державного бюджету на здійснення заходів, спрямованих на розвиток системи охорони здоров’я у сільській місцевості -  придбання телемедицини </t>
  </si>
  <si>
    <t>на реконструкцію системи лікувального киснепостачання (одержувач комунальне підприємство "Луцька центральна районна лікарня Луцької районної ради")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</si>
  <si>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</si>
  <si>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код доходів 41050900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</si>
  <si>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</si>
  <si>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код доходів 41053000</t>
  </si>
  <si>
    <t>Сергій Яручик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</si>
</sst>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  <numFmt numFmtId="201" formatCode="_-* #,##0\ &quot;₽&quot;_-;\-* #,##0\ &quot;₽&quot;_-;_-* &quot;-&quot;\ &quot;₽&quot;_-;_-@_-"/>
    <numFmt numFmtId="202" formatCode="_-* #,##0.00\ &quot;₽&quot;_-;\-* #,##0.00\ &quot;₽&quot;_-;_-* &quot;-&quot;??\ &quot;₽&quot;_-;_-@_-"/>
    <numFmt numFmtId="203" formatCode="#,000;#,000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7" borderId="0" applyNumberFormat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>
      <alignment/>
      <protection/>
    </xf>
    <xf numFmtId="0" fontId="24" fillId="0" borderId="5" applyNumberFormat="0" applyFill="0" applyAlignment="0" applyProtection="0"/>
    <xf numFmtId="0" fontId="25" fillId="14" borderId="6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9" borderId="1" applyNumberForma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9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1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 shrinkToFit="1"/>
    </xf>
    <xf numFmtId="0" fontId="2" fillId="0" borderId="0" xfId="0" applyFont="1" applyFill="1" applyAlignment="1">
      <alignment horizontal="left" vertical="center" wrapText="1"/>
    </xf>
    <xf numFmtId="2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0" xfId="55" applyFont="1" applyFill="1" applyAlignment="1">
      <alignment horizontal="left"/>
      <protection/>
    </xf>
    <xf numFmtId="0" fontId="3" fillId="4" borderId="0" xfId="55" applyFont="1" applyFill="1">
      <alignment/>
      <protection/>
    </xf>
    <xf numFmtId="49" fontId="7" fillId="0" borderId="0" xfId="0" applyNumberFormat="1" applyFont="1" applyFill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Percent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showZeros="0" view="pageBreakPreview" zoomScaleNormal="70" zoomScaleSheetLayoutView="100" zoomScalePageLayoutView="0" workbookViewId="0" topLeftCell="Q1">
      <selection activeCell="Q2" sqref="A2:IV2"/>
    </sheetView>
  </sheetViews>
  <sheetFormatPr defaultColWidth="17.75390625" defaultRowHeight="12.75"/>
  <cols>
    <col min="1" max="1" width="16.875" style="8" customWidth="1"/>
    <col min="2" max="2" width="46.625" style="1" customWidth="1"/>
    <col min="3" max="3" width="20.75390625" style="1" customWidth="1"/>
    <col min="4" max="4" width="20.25390625" style="1" hidden="1" customWidth="1"/>
    <col min="5" max="5" width="21.25390625" style="1" customWidth="1"/>
    <col min="6" max="6" width="19.875" style="1" hidden="1" customWidth="1"/>
    <col min="7" max="7" width="19.875" style="1" customWidth="1"/>
    <col min="8" max="8" width="16.25390625" style="1" customWidth="1"/>
    <col min="9" max="10" width="16.25390625" style="1" hidden="1" customWidth="1"/>
    <col min="11" max="11" width="22.375" style="1" hidden="1" customWidth="1"/>
    <col min="12" max="12" width="21.125" style="1" hidden="1" customWidth="1"/>
    <col min="13" max="13" width="19.625" style="1" hidden="1" customWidth="1"/>
    <col min="14" max="14" width="19.00390625" style="1" hidden="1" customWidth="1"/>
    <col min="15" max="15" width="18.25390625" style="1" hidden="1" customWidth="1"/>
    <col min="16" max="16" width="19.75390625" style="1" customWidth="1"/>
    <col min="17" max="17" width="17.125" style="1" customWidth="1"/>
    <col min="18" max="18" width="20.125" style="1" customWidth="1"/>
    <col min="19" max="19" width="22.00390625" style="1" customWidth="1"/>
    <col min="20" max="20" width="20.375" style="14" customWidth="1"/>
    <col min="21" max="21" width="16.625" style="1" customWidth="1"/>
    <col min="22" max="23" width="16.625" style="1" hidden="1" customWidth="1"/>
    <col min="24" max="24" width="24.125" style="1" customWidth="1"/>
    <col min="25" max="27" width="16.625" style="1" hidden="1" customWidth="1"/>
    <col min="28" max="28" width="19.375" style="1" hidden="1" customWidth="1"/>
    <col min="29" max="29" width="25.125" style="1" customWidth="1"/>
    <col min="30" max="30" width="25.00390625" style="1" customWidth="1"/>
    <col min="31" max="31" width="17.75390625" style="1" hidden="1" customWidth="1"/>
    <col min="32" max="32" width="17.375" style="1" hidden="1" customWidth="1"/>
    <col min="33" max="33" width="16.75390625" style="1" hidden="1" customWidth="1"/>
    <col min="34" max="34" width="23.25390625" style="1" hidden="1" customWidth="1"/>
    <col min="35" max="35" width="26.125" style="1" hidden="1" customWidth="1"/>
    <col min="36" max="36" width="26.875" style="1" hidden="1" customWidth="1"/>
    <col min="37" max="37" width="29.375" style="1" hidden="1" customWidth="1"/>
    <col min="38" max="38" width="17.75390625" style="1" hidden="1" customWidth="1"/>
    <col min="39" max="39" width="19.00390625" style="1" hidden="1" customWidth="1"/>
    <col min="40" max="40" width="21.00390625" style="1" hidden="1" customWidth="1"/>
    <col min="41" max="42" width="17.75390625" style="1" hidden="1" customWidth="1"/>
    <col min="43" max="43" width="2.375" style="1" hidden="1" customWidth="1"/>
    <col min="44" max="44" width="6.125" style="1" hidden="1" customWidth="1"/>
    <col min="45" max="16384" width="17.75390625" style="1" customWidth="1"/>
  </cols>
  <sheetData>
    <row r="1" spans="3:41" ht="21.75" customHeight="1">
      <c r="C1" s="11"/>
      <c r="E1" s="66"/>
      <c r="F1" s="66"/>
      <c r="G1" s="13"/>
      <c r="H1" s="66"/>
      <c r="I1" s="66"/>
      <c r="J1" s="11"/>
      <c r="K1" s="11"/>
      <c r="L1" s="11"/>
      <c r="M1" s="11"/>
      <c r="N1" s="11"/>
      <c r="O1" s="11"/>
      <c r="P1" s="11"/>
      <c r="Q1" s="25"/>
      <c r="R1" s="13"/>
      <c r="S1" s="13"/>
      <c r="U1" s="13"/>
      <c r="V1" s="13"/>
      <c r="W1" s="25" t="s">
        <v>4</v>
      </c>
      <c r="X1" s="13"/>
      <c r="Y1" s="25"/>
      <c r="Z1" s="25"/>
      <c r="AA1" s="25"/>
      <c r="AB1" s="13"/>
      <c r="AC1" s="13" t="s">
        <v>4</v>
      </c>
      <c r="AD1" s="14"/>
      <c r="AE1" s="11"/>
      <c r="AF1" s="11"/>
      <c r="AG1" s="11"/>
      <c r="AH1" s="11"/>
      <c r="AI1" s="11"/>
      <c r="AJ1" s="25" t="s">
        <v>4</v>
      </c>
      <c r="AK1" s="13"/>
      <c r="AL1" s="13"/>
      <c r="AM1" s="13"/>
      <c r="AN1" s="11"/>
      <c r="AO1" s="11"/>
    </row>
    <row r="2" spans="3:41" ht="21.75" customHeight="1" hidden="1">
      <c r="C2" s="12"/>
      <c r="E2" s="67"/>
      <c r="F2" s="67"/>
      <c r="G2" s="12"/>
      <c r="H2" s="67"/>
      <c r="I2" s="67"/>
      <c r="J2" s="68"/>
      <c r="K2" s="68"/>
      <c r="L2" s="70"/>
      <c r="M2" s="70"/>
      <c r="N2" s="70"/>
      <c r="O2" s="12"/>
      <c r="P2" s="12"/>
      <c r="Q2" s="12"/>
      <c r="R2" s="26"/>
      <c r="S2" s="70"/>
      <c r="T2" s="70"/>
      <c r="U2" s="12"/>
      <c r="V2" s="12"/>
      <c r="W2" s="26" t="s">
        <v>58</v>
      </c>
      <c r="X2" s="26"/>
      <c r="Y2" s="26"/>
      <c r="Z2" s="26"/>
      <c r="AA2" s="26"/>
      <c r="AB2" s="26"/>
      <c r="AC2" s="69" t="s">
        <v>72</v>
      </c>
      <c r="AD2" s="69"/>
      <c r="AE2" s="12"/>
      <c r="AF2" s="12"/>
      <c r="AG2" s="12"/>
      <c r="AH2" s="12"/>
      <c r="AI2" s="12"/>
      <c r="AJ2" s="70" t="s">
        <v>52</v>
      </c>
      <c r="AK2" s="70"/>
      <c r="AL2" s="70"/>
      <c r="AM2" s="70"/>
      <c r="AN2" s="12"/>
      <c r="AO2" s="12"/>
    </row>
    <row r="3" spans="3:41" ht="21.75" customHeight="1">
      <c r="C3" s="12"/>
      <c r="E3" s="12"/>
      <c r="F3" s="12"/>
      <c r="G3" s="12"/>
      <c r="H3" s="12"/>
      <c r="I3" s="12"/>
      <c r="J3" s="33"/>
      <c r="K3" s="33"/>
      <c r="L3" s="26"/>
      <c r="M3" s="26"/>
      <c r="N3" s="26"/>
      <c r="O3" s="12"/>
      <c r="P3" s="12"/>
      <c r="Q3" s="12"/>
      <c r="R3" s="26"/>
      <c r="S3" s="26"/>
      <c r="T3" s="26"/>
      <c r="U3" s="12"/>
      <c r="V3" s="12"/>
      <c r="W3" s="26"/>
      <c r="X3" s="26"/>
      <c r="Y3" s="26"/>
      <c r="Z3" s="26"/>
      <c r="AA3" s="26"/>
      <c r="AB3" s="26"/>
      <c r="AC3" s="69" t="s">
        <v>73</v>
      </c>
      <c r="AD3" s="69"/>
      <c r="AE3" s="12"/>
      <c r="AF3" s="12"/>
      <c r="AG3" s="12"/>
      <c r="AH3" s="12"/>
      <c r="AI3" s="12"/>
      <c r="AJ3" s="26"/>
      <c r="AK3" s="26"/>
      <c r="AL3" s="26"/>
      <c r="AM3" s="26"/>
      <c r="AN3" s="12"/>
      <c r="AO3" s="12"/>
    </row>
    <row r="4" spans="3:41" ht="35.25" customHeight="1">
      <c r="C4" s="12"/>
      <c r="E4" s="12"/>
      <c r="F4" s="12"/>
      <c r="G4" s="12"/>
      <c r="H4" s="12"/>
      <c r="I4" s="12"/>
      <c r="J4" s="33"/>
      <c r="K4" s="33"/>
      <c r="L4" s="26"/>
      <c r="M4" s="26"/>
      <c r="N4" s="26"/>
      <c r="O4" s="12"/>
      <c r="P4" s="12"/>
      <c r="Q4" s="12"/>
      <c r="R4" s="26"/>
      <c r="S4" s="26"/>
      <c r="T4" s="26"/>
      <c r="U4" s="12"/>
      <c r="V4" s="12"/>
      <c r="W4" s="26"/>
      <c r="X4" s="26"/>
      <c r="Y4" s="26"/>
      <c r="Z4" s="26"/>
      <c r="AA4" s="26"/>
      <c r="AB4" s="26"/>
      <c r="AC4" s="69" t="s">
        <v>53</v>
      </c>
      <c r="AD4" s="69"/>
      <c r="AE4" s="12"/>
      <c r="AF4" s="12"/>
      <c r="AG4" s="12"/>
      <c r="AH4" s="12"/>
      <c r="AI4" s="12"/>
      <c r="AJ4" s="26"/>
      <c r="AK4" s="26"/>
      <c r="AL4" s="26"/>
      <c r="AM4" s="26"/>
      <c r="AN4" s="12"/>
      <c r="AO4" s="12"/>
    </row>
    <row r="5" spans="3:33" ht="35.25" customHeight="1" hidden="1">
      <c r="C5" s="12"/>
      <c r="E5" s="67"/>
      <c r="F5" s="67"/>
      <c r="G5" s="12"/>
      <c r="H5" s="12"/>
      <c r="I5" s="12"/>
      <c r="J5" s="12"/>
      <c r="K5" s="12"/>
      <c r="L5" s="12"/>
      <c r="M5" s="12"/>
      <c r="N5" s="12"/>
      <c r="O5" s="12"/>
      <c r="P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40" ht="18" customHeight="1" hidden="1">
      <c r="C6" s="59" t="s">
        <v>55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3:40" ht="19.5" customHeight="1" hidden="1">
      <c r="C7" s="59" t="s">
        <v>54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"/>
      <c r="V7" s="5"/>
      <c r="W7" s="5"/>
      <c r="X7" s="5"/>
      <c r="Y7" s="5"/>
      <c r="Z7" s="5"/>
      <c r="AA7" s="5"/>
      <c r="AB7" s="5"/>
      <c r="AC7" s="5"/>
      <c r="AD7" s="5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3:40" ht="30" customHeight="1">
      <c r="C8" s="59" t="s">
        <v>20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3:40" ht="30" customHeight="1">
      <c r="C9" s="59" t="s">
        <v>56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30" customHeight="1">
      <c r="A10" s="27" t="s">
        <v>63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21.75" customHeight="1">
      <c r="A11" s="28" t="s">
        <v>64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"/>
      <c r="U11" s="15"/>
      <c r="V11" s="5"/>
      <c r="W11" s="5"/>
      <c r="X11" s="5"/>
      <c r="Y11" s="5"/>
      <c r="Z11" s="5"/>
      <c r="AA11" s="5"/>
      <c r="AB11" s="5"/>
      <c r="AC11" s="5"/>
      <c r="AD11" s="15" t="s">
        <v>18</v>
      </c>
      <c r="AE11" s="5"/>
      <c r="AF11" s="5"/>
      <c r="AG11" s="5" t="s">
        <v>32</v>
      </c>
      <c r="AI11" s="5"/>
      <c r="AJ11" s="5"/>
      <c r="AK11" s="5" t="s">
        <v>32</v>
      </c>
      <c r="AM11" s="8"/>
      <c r="AN11" s="5" t="s">
        <v>32</v>
      </c>
    </row>
    <row r="12" spans="1:44" ht="37.5" customHeight="1">
      <c r="A12" s="63" t="s">
        <v>6</v>
      </c>
      <c r="B12" s="63" t="s">
        <v>7</v>
      </c>
      <c r="C12" s="71" t="s">
        <v>9</v>
      </c>
      <c r="D12" s="60" t="s">
        <v>44</v>
      </c>
      <c r="E12" s="61"/>
      <c r="F12" s="62"/>
      <c r="G12" s="76" t="s">
        <v>65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1:44" ht="37.5" customHeight="1">
      <c r="A13" s="63"/>
      <c r="B13" s="63"/>
      <c r="C13" s="71"/>
      <c r="D13" s="29"/>
      <c r="E13" s="30"/>
      <c r="F13" s="31"/>
      <c r="G13" s="79" t="s">
        <v>38</v>
      </c>
      <c r="H13" s="49" t="s">
        <v>66</v>
      </c>
      <c r="I13" s="32"/>
      <c r="J13" s="32"/>
      <c r="K13" s="50" t="s">
        <v>67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10" customFormat="1" ht="40.5" customHeight="1">
      <c r="A14" s="63"/>
      <c r="B14" s="63"/>
      <c r="C14" s="75"/>
      <c r="D14" s="63" t="s">
        <v>8</v>
      </c>
      <c r="E14" s="71" t="s">
        <v>45</v>
      </c>
      <c r="F14" s="71" t="s">
        <v>1</v>
      </c>
      <c r="G14" s="80"/>
      <c r="H14" s="48"/>
      <c r="I14" s="3"/>
      <c r="J14" s="3"/>
      <c r="K14" s="53" t="s">
        <v>13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3"/>
      <c r="AF14" s="3"/>
      <c r="AG14" s="3"/>
      <c r="AH14" s="3"/>
      <c r="AI14" s="3"/>
      <c r="AJ14" s="3"/>
      <c r="AK14" s="3"/>
      <c r="AL14" s="3"/>
      <c r="AM14" s="63" t="s">
        <v>15</v>
      </c>
      <c r="AN14" s="63"/>
      <c r="AO14" s="63"/>
      <c r="AP14" s="63"/>
      <c r="AQ14" s="63"/>
      <c r="AR14" s="63"/>
    </row>
    <row r="15" spans="1:44" s="10" customFormat="1" ht="27" customHeight="1">
      <c r="A15" s="63"/>
      <c r="B15" s="63"/>
      <c r="C15" s="75"/>
      <c r="D15" s="63"/>
      <c r="E15" s="71"/>
      <c r="F15" s="71"/>
      <c r="G15" s="80"/>
      <c r="H15" s="77" t="s">
        <v>17</v>
      </c>
      <c r="I15" s="22" t="s">
        <v>12</v>
      </c>
      <c r="J15" s="22"/>
      <c r="K15" s="71" t="s">
        <v>2</v>
      </c>
      <c r="L15" s="63" t="s">
        <v>12</v>
      </c>
      <c r="M15" s="63"/>
      <c r="N15" s="63"/>
      <c r="O15" s="63"/>
      <c r="P15" s="74" t="s">
        <v>14</v>
      </c>
      <c r="Q15" s="63" t="s">
        <v>12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71" t="s">
        <v>3</v>
      </c>
      <c r="AI15" s="63" t="s">
        <v>12</v>
      </c>
      <c r="AJ15" s="63"/>
      <c r="AK15" s="63"/>
      <c r="AL15" s="63"/>
      <c r="AM15" s="71"/>
      <c r="AN15" s="3" t="s">
        <v>12</v>
      </c>
      <c r="AO15" s="63" t="s">
        <v>0</v>
      </c>
      <c r="AP15" s="63" t="s">
        <v>12</v>
      </c>
      <c r="AQ15" s="63"/>
      <c r="AR15" s="63"/>
    </row>
    <row r="16" spans="1:44" s="10" customFormat="1" ht="31.5" customHeight="1">
      <c r="A16" s="63"/>
      <c r="B16" s="63"/>
      <c r="C16" s="75"/>
      <c r="D16" s="63"/>
      <c r="E16" s="71"/>
      <c r="F16" s="71"/>
      <c r="G16" s="80"/>
      <c r="H16" s="77"/>
      <c r="I16" s="65" t="s">
        <v>31</v>
      </c>
      <c r="J16" s="65"/>
      <c r="K16" s="71"/>
      <c r="L16" s="63" t="s">
        <v>48</v>
      </c>
      <c r="M16" s="63" t="s">
        <v>47</v>
      </c>
      <c r="N16" s="63" t="s">
        <v>46</v>
      </c>
      <c r="O16" s="63" t="s">
        <v>43</v>
      </c>
      <c r="P16" s="74"/>
      <c r="Q16" s="63" t="s">
        <v>16</v>
      </c>
      <c r="R16" s="63"/>
      <c r="S16" s="63"/>
      <c r="T16" s="72" t="s">
        <v>28</v>
      </c>
      <c r="U16" s="63" t="s">
        <v>29</v>
      </c>
      <c r="V16" s="63" t="s">
        <v>34</v>
      </c>
      <c r="W16" s="63" t="s">
        <v>35</v>
      </c>
      <c r="X16" s="64" t="s">
        <v>40</v>
      </c>
      <c r="Y16" s="63" t="s">
        <v>51</v>
      </c>
      <c r="Z16" s="3"/>
      <c r="AA16" s="3"/>
      <c r="AB16" s="65" t="s">
        <v>30</v>
      </c>
      <c r="AC16" s="65" t="s">
        <v>39</v>
      </c>
      <c r="AD16" s="63" t="s">
        <v>57</v>
      </c>
      <c r="AE16" s="63"/>
      <c r="AF16" s="63"/>
      <c r="AG16" s="63"/>
      <c r="AH16" s="71"/>
      <c r="AI16" s="63" t="s">
        <v>42</v>
      </c>
      <c r="AJ16" s="63" t="s">
        <v>49</v>
      </c>
      <c r="AK16" s="63" t="s">
        <v>50</v>
      </c>
      <c r="AL16" s="63"/>
      <c r="AM16" s="71"/>
      <c r="AN16" s="63"/>
      <c r="AO16" s="63"/>
      <c r="AP16" s="63"/>
      <c r="AQ16" s="63"/>
      <c r="AR16" s="63"/>
    </row>
    <row r="17" spans="1:44" s="10" customFormat="1" ht="187.5" customHeight="1">
      <c r="A17" s="63"/>
      <c r="B17" s="63"/>
      <c r="C17" s="75"/>
      <c r="D17" s="63"/>
      <c r="E17" s="71"/>
      <c r="F17" s="71"/>
      <c r="G17" s="48"/>
      <c r="H17" s="77"/>
      <c r="I17" s="65"/>
      <c r="J17" s="65"/>
      <c r="K17" s="71"/>
      <c r="L17" s="63"/>
      <c r="M17" s="63"/>
      <c r="N17" s="63"/>
      <c r="O17" s="63"/>
      <c r="P17" s="74"/>
      <c r="Q17" s="63" t="s">
        <v>25</v>
      </c>
      <c r="R17" s="63" t="s">
        <v>26</v>
      </c>
      <c r="S17" s="63" t="s">
        <v>27</v>
      </c>
      <c r="T17" s="72"/>
      <c r="U17" s="63"/>
      <c r="V17" s="63"/>
      <c r="W17" s="63"/>
      <c r="X17" s="64"/>
      <c r="Y17" s="63"/>
      <c r="Z17" s="3"/>
      <c r="AA17" s="3"/>
      <c r="AB17" s="65"/>
      <c r="AC17" s="65"/>
      <c r="AD17" s="63"/>
      <c r="AE17" s="63"/>
      <c r="AF17" s="63"/>
      <c r="AG17" s="63"/>
      <c r="AH17" s="71"/>
      <c r="AI17" s="63"/>
      <c r="AJ17" s="63"/>
      <c r="AK17" s="63"/>
      <c r="AL17" s="78"/>
      <c r="AM17" s="71"/>
      <c r="AN17" s="63"/>
      <c r="AO17" s="63"/>
      <c r="AP17" s="63"/>
      <c r="AQ17" s="63"/>
      <c r="AR17" s="63"/>
    </row>
    <row r="18" spans="1:44" s="10" customFormat="1" ht="33.75" customHeight="1">
      <c r="A18" s="63"/>
      <c r="B18" s="63"/>
      <c r="C18" s="75"/>
      <c r="D18" s="63"/>
      <c r="E18" s="71"/>
      <c r="F18" s="71"/>
      <c r="G18" s="21" t="s">
        <v>33</v>
      </c>
      <c r="H18" s="3" t="s">
        <v>24</v>
      </c>
      <c r="I18" s="65"/>
      <c r="J18" s="65"/>
      <c r="K18" s="3" t="s">
        <v>23</v>
      </c>
      <c r="L18" s="63"/>
      <c r="M18" s="63"/>
      <c r="N18" s="63"/>
      <c r="O18" s="63"/>
      <c r="P18" s="3" t="s">
        <v>22</v>
      </c>
      <c r="Q18" s="63"/>
      <c r="R18" s="63"/>
      <c r="S18" s="63"/>
      <c r="T18" s="72"/>
      <c r="U18" s="63"/>
      <c r="V18" s="63"/>
      <c r="W18" s="63"/>
      <c r="X18" s="64"/>
      <c r="Y18" s="63"/>
      <c r="Z18" s="3"/>
      <c r="AA18" s="3"/>
      <c r="AB18" s="65"/>
      <c r="AC18" s="65"/>
      <c r="AD18" s="63"/>
      <c r="AE18" s="63"/>
      <c r="AF18" s="63"/>
      <c r="AG18" s="63"/>
      <c r="AH18" s="3" t="s">
        <v>21</v>
      </c>
      <c r="AI18" s="63"/>
      <c r="AJ18" s="63"/>
      <c r="AK18" s="63"/>
      <c r="AL18" s="78"/>
      <c r="AM18" s="3"/>
      <c r="AN18" s="3"/>
      <c r="AO18" s="3" t="s">
        <v>19</v>
      </c>
      <c r="AP18" s="63"/>
      <c r="AQ18" s="63"/>
      <c r="AR18" s="63"/>
    </row>
    <row r="19" spans="1:44" ht="36" customHeight="1">
      <c r="A19" s="9" t="s">
        <v>59</v>
      </c>
      <c r="B19" s="6" t="s">
        <v>41</v>
      </c>
      <c r="C19" s="2">
        <f aca="true" t="shared" si="0" ref="C19:C24">E19+G19+H19+K19+P19+AH19+AM19</f>
        <v>50800</v>
      </c>
      <c r="D19" s="2"/>
      <c r="E19" s="2">
        <v>50800</v>
      </c>
      <c r="F19" s="2"/>
      <c r="G19" s="2"/>
      <c r="H19" s="2"/>
      <c r="I19" s="2"/>
      <c r="J19" s="2"/>
      <c r="K19" s="2">
        <f>SUM(L19:O19)</f>
        <v>0</v>
      </c>
      <c r="L19" s="2"/>
      <c r="M19" s="2"/>
      <c r="N19" s="2"/>
      <c r="O19" s="2"/>
      <c r="P19" s="2">
        <f aca="true" t="shared" si="1" ref="P19:P24">SUM(Q19:AG19)</f>
        <v>0</v>
      </c>
      <c r="Q19" s="2"/>
      <c r="R19" s="2"/>
      <c r="S19" s="2"/>
      <c r="T19" s="1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f>AN19</f>
        <v>0</v>
      </c>
      <c r="AN19" s="2"/>
      <c r="AO19" s="2"/>
      <c r="AP19" s="2"/>
      <c r="AQ19" s="2"/>
      <c r="AR19" s="2"/>
    </row>
    <row r="20" spans="1:44" ht="36" customHeight="1">
      <c r="A20" s="9" t="s">
        <v>62</v>
      </c>
      <c r="B20" s="6" t="s">
        <v>68</v>
      </c>
      <c r="C20" s="2">
        <f t="shared" si="0"/>
        <v>2574382</v>
      </c>
      <c r="D20" s="2"/>
      <c r="E20" s="2"/>
      <c r="F20" s="2"/>
      <c r="G20" s="2"/>
      <c r="H20" s="2">
        <v>1344800</v>
      </c>
      <c r="I20" s="2"/>
      <c r="J20" s="2"/>
      <c r="K20" s="2">
        <f>SUM(L20:O20)</f>
        <v>0</v>
      </c>
      <c r="L20" s="2"/>
      <c r="M20" s="2"/>
      <c r="N20" s="2"/>
      <c r="O20" s="2"/>
      <c r="P20" s="2">
        <f t="shared" si="1"/>
        <v>1229582</v>
      </c>
      <c r="Q20" s="2"/>
      <c r="R20" s="2">
        <v>477000</v>
      </c>
      <c r="S20" s="2">
        <v>57350</v>
      </c>
      <c r="T20" s="2">
        <v>36232</v>
      </c>
      <c r="U20" s="2">
        <v>20000</v>
      </c>
      <c r="V20" s="2"/>
      <c r="W20" s="2"/>
      <c r="X20" s="2">
        <v>639000</v>
      </c>
      <c r="Y20" s="2"/>
      <c r="Z20" s="2"/>
      <c r="AA20" s="2"/>
      <c r="AB20" s="2"/>
      <c r="AC20" s="2"/>
      <c r="AD20" s="2"/>
      <c r="AE20" s="2"/>
      <c r="AF20" s="2"/>
      <c r="AG20" s="2"/>
      <c r="AH20" s="2">
        <f>SUM(AI20:AL20)</f>
        <v>0</v>
      </c>
      <c r="AI20" s="2"/>
      <c r="AJ20" s="2"/>
      <c r="AK20" s="2"/>
      <c r="AL20" s="2"/>
      <c r="AM20" s="2">
        <f>AN20</f>
        <v>0</v>
      </c>
      <c r="AN20" s="2"/>
      <c r="AO20" s="2">
        <f>SUM(AP20:AR20)</f>
        <v>0</v>
      </c>
      <c r="AP20" s="2"/>
      <c r="AQ20" s="2"/>
      <c r="AR20" s="2"/>
    </row>
    <row r="21" spans="1:44" ht="36.75" customHeight="1">
      <c r="A21" s="9" t="s">
        <v>5</v>
      </c>
      <c r="B21" s="6" t="s">
        <v>69</v>
      </c>
      <c r="C21" s="2">
        <f t="shared" si="0"/>
        <v>96592</v>
      </c>
      <c r="D21" s="2"/>
      <c r="E21" s="2"/>
      <c r="F21" s="2"/>
      <c r="G21" s="2"/>
      <c r="H21" s="2"/>
      <c r="I21" s="2"/>
      <c r="J21" s="2"/>
      <c r="K21" s="2">
        <f>SUM(L21:O21)</f>
        <v>0</v>
      </c>
      <c r="L21" s="2"/>
      <c r="M21" s="2"/>
      <c r="N21" s="2"/>
      <c r="O21" s="2"/>
      <c r="P21" s="2">
        <f t="shared" si="1"/>
        <v>96592</v>
      </c>
      <c r="Q21" s="2"/>
      <c r="R21" s="2"/>
      <c r="S21" s="2"/>
      <c r="T21" s="16"/>
      <c r="U21" s="2"/>
      <c r="V21" s="2"/>
      <c r="W21" s="2"/>
      <c r="X21" s="2"/>
      <c r="Y21" s="2"/>
      <c r="Z21" s="2"/>
      <c r="AA21" s="2"/>
      <c r="AB21" s="2"/>
      <c r="AC21" s="2"/>
      <c r="AD21" s="2">
        <v>96592</v>
      </c>
      <c r="AE21" s="2"/>
      <c r="AF21" s="2"/>
      <c r="AG21" s="2"/>
      <c r="AH21" s="2">
        <f>SUM(AI21:AL21)</f>
        <v>0</v>
      </c>
      <c r="AI21" s="2"/>
      <c r="AJ21" s="2"/>
      <c r="AK21" s="2"/>
      <c r="AL21" s="2"/>
      <c r="AM21" s="2">
        <f>AN21</f>
        <v>0</v>
      </c>
      <c r="AN21" s="2"/>
      <c r="AO21" s="2">
        <f>SUM(AP21:AR21)</f>
        <v>0</v>
      </c>
      <c r="AP21" s="2"/>
      <c r="AQ21" s="2"/>
      <c r="AR21" s="2"/>
    </row>
    <row r="22" spans="1:44" ht="36.75" customHeight="1">
      <c r="A22" s="9" t="s">
        <v>60</v>
      </c>
      <c r="B22" s="6" t="s">
        <v>70</v>
      </c>
      <c r="C22" s="2">
        <f t="shared" si="0"/>
        <v>431921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1"/>
        <v>431921</v>
      </c>
      <c r="Q22" s="2">
        <v>431921</v>
      </c>
      <c r="R22" s="2"/>
      <c r="S22" s="2"/>
      <c r="T22" s="1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36.75" customHeight="1">
      <c r="A23" s="9" t="s">
        <v>61</v>
      </c>
      <c r="B23" s="6" t="s">
        <v>71</v>
      </c>
      <c r="C23" s="2">
        <f t="shared" si="0"/>
        <v>653270</v>
      </c>
      <c r="D23" s="2"/>
      <c r="E23" s="2"/>
      <c r="F23" s="2"/>
      <c r="G23" s="2"/>
      <c r="H23" s="2"/>
      <c r="I23" s="2"/>
      <c r="J23" s="2"/>
      <c r="K23" s="2">
        <f>SUM(L23:O23)</f>
        <v>0</v>
      </c>
      <c r="L23" s="2"/>
      <c r="M23" s="2"/>
      <c r="N23" s="2"/>
      <c r="O23" s="2"/>
      <c r="P23" s="2">
        <f t="shared" si="1"/>
        <v>653270</v>
      </c>
      <c r="Q23" s="2"/>
      <c r="R23" s="2"/>
      <c r="S23" s="2"/>
      <c r="T23" s="16"/>
      <c r="U23" s="2"/>
      <c r="V23" s="2"/>
      <c r="W23" s="2"/>
      <c r="X23" s="2"/>
      <c r="Y23" s="2"/>
      <c r="Z23" s="2"/>
      <c r="AA23" s="2"/>
      <c r="AB23" s="2"/>
      <c r="AC23" s="2">
        <v>653270</v>
      </c>
      <c r="AD23" s="2"/>
      <c r="AE23" s="2"/>
      <c r="AF23" s="2"/>
      <c r="AG23" s="2"/>
      <c r="AH23" s="2">
        <f>SUM(AI23:AL23)</f>
        <v>0</v>
      </c>
      <c r="AI23" s="2"/>
      <c r="AJ23" s="2"/>
      <c r="AK23" s="2"/>
      <c r="AL23" s="2"/>
      <c r="AM23" s="2">
        <f>AN23</f>
        <v>0</v>
      </c>
      <c r="AN23" s="2"/>
      <c r="AO23" s="2">
        <f>SUM(AP23:AR23)</f>
        <v>0</v>
      </c>
      <c r="AP23" s="2"/>
      <c r="AQ23" s="2"/>
      <c r="AR23" s="2"/>
    </row>
    <row r="24" spans="1:44" ht="26.25" customHeight="1">
      <c r="A24" s="9"/>
      <c r="B24" s="6" t="s">
        <v>11</v>
      </c>
      <c r="C24" s="2">
        <f t="shared" si="0"/>
        <v>46215800</v>
      </c>
      <c r="D24" s="2"/>
      <c r="E24" s="2"/>
      <c r="F24" s="2"/>
      <c r="G24" s="2">
        <v>46215800</v>
      </c>
      <c r="H24" s="2"/>
      <c r="I24" s="2"/>
      <c r="J24" s="2"/>
      <c r="K24" s="2">
        <f>SUM(L24:O24)</f>
        <v>0</v>
      </c>
      <c r="L24" s="2"/>
      <c r="M24" s="2"/>
      <c r="N24" s="2"/>
      <c r="O24" s="2"/>
      <c r="P24" s="2">
        <f t="shared" si="1"/>
        <v>0</v>
      </c>
      <c r="Q24" s="2"/>
      <c r="R24" s="2"/>
      <c r="S24" s="2"/>
      <c r="T24" s="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>SUM(AI24:AL24)</f>
        <v>0</v>
      </c>
      <c r="AI24" s="2"/>
      <c r="AJ24" s="2"/>
      <c r="AK24" s="2"/>
      <c r="AL24" s="2"/>
      <c r="AM24" s="2">
        <f>AN24</f>
        <v>0</v>
      </c>
      <c r="AN24" s="2"/>
      <c r="AO24" s="2">
        <f>SUM(AP24:AR24)</f>
        <v>0</v>
      </c>
      <c r="AP24" s="2"/>
      <c r="AQ24" s="2"/>
      <c r="AR24" s="2"/>
    </row>
    <row r="25" spans="1:44" ht="22.5" customHeight="1">
      <c r="A25" s="7"/>
      <c r="B25" s="7" t="s">
        <v>10</v>
      </c>
      <c r="C25" s="4">
        <f>SUM(C19:C24)</f>
        <v>50022765</v>
      </c>
      <c r="D25" s="4">
        <f>SUM(D20:D24)</f>
        <v>0</v>
      </c>
      <c r="E25" s="4">
        <f aca="true" t="shared" si="2" ref="E25:AD25">SUM(E19:E24)</f>
        <v>50800</v>
      </c>
      <c r="F25" s="4">
        <f t="shared" si="2"/>
        <v>0</v>
      </c>
      <c r="G25" s="4">
        <f t="shared" si="2"/>
        <v>46215800</v>
      </c>
      <c r="H25" s="4">
        <f t="shared" si="2"/>
        <v>1344800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 t="shared" si="2"/>
        <v>0</v>
      </c>
      <c r="O25" s="4">
        <f t="shared" si="2"/>
        <v>0</v>
      </c>
      <c r="P25" s="4">
        <f t="shared" si="2"/>
        <v>2411365</v>
      </c>
      <c r="Q25" s="4">
        <f t="shared" si="2"/>
        <v>431921</v>
      </c>
      <c r="R25" s="4">
        <f t="shared" si="2"/>
        <v>477000</v>
      </c>
      <c r="S25" s="4">
        <f t="shared" si="2"/>
        <v>57350</v>
      </c>
      <c r="T25" s="4">
        <f t="shared" si="2"/>
        <v>36232</v>
      </c>
      <c r="U25" s="4">
        <f t="shared" si="2"/>
        <v>20000</v>
      </c>
      <c r="V25" s="4">
        <f t="shared" si="2"/>
        <v>0</v>
      </c>
      <c r="W25" s="4">
        <f t="shared" si="2"/>
        <v>0</v>
      </c>
      <c r="X25" s="4">
        <f t="shared" si="2"/>
        <v>639000</v>
      </c>
      <c r="Y25" s="4">
        <f t="shared" si="2"/>
        <v>0</v>
      </c>
      <c r="Z25" s="4">
        <f t="shared" si="2"/>
        <v>0</v>
      </c>
      <c r="AA25" s="4">
        <f t="shared" si="2"/>
        <v>0</v>
      </c>
      <c r="AB25" s="4">
        <f t="shared" si="2"/>
        <v>0</v>
      </c>
      <c r="AC25" s="4">
        <f t="shared" si="2"/>
        <v>653270</v>
      </c>
      <c r="AD25" s="4">
        <f t="shared" si="2"/>
        <v>96592</v>
      </c>
      <c r="AE25" s="4">
        <f aca="true" t="shared" si="3" ref="AE25:AR25">SUM(AE20:AE24)</f>
        <v>0</v>
      </c>
      <c r="AF25" s="4">
        <f t="shared" si="3"/>
        <v>0</v>
      </c>
      <c r="AG25" s="4">
        <f t="shared" si="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3"/>
        <v>0</v>
      </c>
      <c r="AL25" s="4">
        <f t="shared" si="3"/>
        <v>0</v>
      </c>
      <c r="AM25" s="4">
        <f t="shared" si="3"/>
        <v>0</v>
      </c>
      <c r="AN25" s="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</row>
    <row r="26" spans="1:44" ht="36.75" customHeight="1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0" s="19" customFormat="1" ht="31.5" customHeight="1">
      <c r="A27" s="17"/>
      <c r="B27" s="18"/>
      <c r="C27" s="73" t="s">
        <v>36</v>
      </c>
      <c r="D27" s="73"/>
      <c r="E27" s="73"/>
      <c r="F27" s="73"/>
      <c r="G27" s="73"/>
      <c r="H27" s="73"/>
      <c r="I27" s="73"/>
      <c r="J27" s="73"/>
      <c r="K27" s="73"/>
      <c r="L27" s="73"/>
      <c r="N27" s="18"/>
      <c r="P27" s="18"/>
      <c r="S27" s="73" t="s">
        <v>37</v>
      </c>
      <c r="T27" s="73"/>
      <c r="V27" s="18"/>
      <c r="AC27" s="18"/>
      <c r="AI27" s="18"/>
      <c r="AJ27" s="18"/>
      <c r="AK27" s="18"/>
      <c r="AN27" s="18" t="s">
        <v>37</v>
      </c>
    </row>
  </sheetData>
  <sheetProtection/>
  <mergeCells count="70">
    <mergeCell ref="F14:F18"/>
    <mergeCell ref="G13:G17"/>
    <mergeCell ref="H13:H14"/>
    <mergeCell ref="K13:AD13"/>
    <mergeCell ref="K14:AD14"/>
    <mergeCell ref="O16:O18"/>
    <mergeCell ref="V16:V18"/>
    <mergeCell ref="S17:S18"/>
    <mergeCell ref="A12:A18"/>
    <mergeCell ref="B12:B18"/>
    <mergeCell ref="C12:C18"/>
    <mergeCell ref="G12:AR12"/>
    <mergeCell ref="D14:D18"/>
    <mergeCell ref="K15:K17"/>
    <mergeCell ref="AE16:AE18"/>
    <mergeCell ref="H15:H17"/>
    <mergeCell ref="AL16:AL18"/>
    <mergeCell ref="AI16:AI18"/>
    <mergeCell ref="AP15:AR15"/>
    <mergeCell ref="AK16:AK18"/>
    <mergeCell ref="AI15:AL15"/>
    <mergeCell ref="AN16:AN17"/>
    <mergeCell ref="AO15:AO17"/>
    <mergeCell ref="AR16:AR18"/>
    <mergeCell ref="AP16:AP18"/>
    <mergeCell ref="AJ2:AM2"/>
    <mergeCell ref="AC3:AD3"/>
    <mergeCell ref="AC4:AD4"/>
    <mergeCell ref="J16:J18"/>
    <mergeCell ref="L16:L18"/>
    <mergeCell ref="Q16:S16"/>
    <mergeCell ref="AJ16:AJ18"/>
    <mergeCell ref="AM15:AM17"/>
    <mergeCell ref="AM14:AR14"/>
    <mergeCell ref="AQ16:AQ18"/>
    <mergeCell ref="S27:T27"/>
    <mergeCell ref="C27:L27"/>
    <mergeCell ref="N16:N18"/>
    <mergeCell ref="Q17:Q18"/>
    <mergeCell ref="R17:R18"/>
    <mergeCell ref="M16:M18"/>
    <mergeCell ref="P15:P17"/>
    <mergeCell ref="L15:O15"/>
    <mergeCell ref="E14:E18"/>
    <mergeCell ref="I16:I18"/>
    <mergeCell ref="AC2:AD2"/>
    <mergeCell ref="L2:N2"/>
    <mergeCell ref="AH15:AH17"/>
    <mergeCell ref="Y16:Y18"/>
    <mergeCell ref="T16:T18"/>
    <mergeCell ref="AD16:AD18"/>
    <mergeCell ref="S2:T2"/>
    <mergeCell ref="AG16:AG18"/>
    <mergeCell ref="C6:T6"/>
    <mergeCell ref="C7:T7"/>
    <mergeCell ref="E1:F1"/>
    <mergeCell ref="H1:I1"/>
    <mergeCell ref="E5:F5"/>
    <mergeCell ref="E2:F2"/>
    <mergeCell ref="H2:K2"/>
    <mergeCell ref="C8:AD8"/>
    <mergeCell ref="C9:AD9"/>
    <mergeCell ref="D12:F12"/>
    <mergeCell ref="W16:W18"/>
    <mergeCell ref="X16:X18"/>
    <mergeCell ref="AC16:AC18"/>
    <mergeCell ref="AB16:AB18"/>
    <mergeCell ref="Q15:AG15"/>
    <mergeCell ref="AF16:AF18"/>
    <mergeCell ref="U16:U18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5" r:id="rId1"/>
  <headerFooter alignWithMargins="0">
    <oddFooter>&amp;R&amp;P</oddFooter>
  </headerFooter>
  <colBreaks count="1" manualBreakCount="1">
    <brk id="44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showZeros="0" view="pageBreakPreview" zoomScale="75" zoomScaleNormal="70" zoomScaleSheetLayoutView="75" zoomScalePageLayoutView="0" workbookViewId="0" topLeftCell="C1">
      <selection activeCell="AN1" sqref="AN1"/>
    </sheetView>
  </sheetViews>
  <sheetFormatPr defaultColWidth="17.75390625" defaultRowHeight="12.75"/>
  <cols>
    <col min="1" max="1" width="16.875" style="8" customWidth="1"/>
    <col min="2" max="2" width="39.00390625" style="1" customWidth="1"/>
    <col min="3" max="3" width="20.75390625" style="1" customWidth="1"/>
    <col min="4" max="4" width="20.25390625" style="1" hidden="1" customWidth="1"/>
    <col min="5" max="5" width="21.25390625" style="1" customWidth="1"/>
    <col min="6" max="7" width="19.875" style="1" hidden="1" customWidth="1"/>
    <col min="8" max="10" width="16.25390625" style="1" hidden="1" customWidth="1"/>
    <col min="11" max="11" width="22.375" style="1" hidden="1" customWidth="1"/>
    <col min="12" max="12" width="21.125" style="1" hidden="1" customWidth="1"/>
    <col min="13" max="13" width="19.625" style="1" hidden="1" customWidth="1"/>
    <col min="14" max="14" width="19.00390625" style="1" hidden="1" customWidth="1"/>
    <col min="15" max="15" width="18.25390625" style="1" hidden="1" customWidth="1"/>
    <col min="16" max="16" width="19.75390625" style="1" customWidth="1"/>
    <col min="17" max="17" width="17.125" style="1" hidden="1" customWidth="1"/>
    <col min="18" max="18" width="20.125" style="1" hidden="1" customWidth="1"/>
    <col min="19" max="19" width="22.00390625" style="1" hidden="1" customWidth="1"/>
    <col min="20" max="20" width="20.375" style="14" hidden="1" customWidth="1"/>
    <col min="21" max="21" width="14.25390625" style="1" customWidth="1"/>
    <col min="22" max="23" width="16.625" style="1" hidden="1" customWidth="1"/>
    <col min="24" max="24" width="24.125" style="1" hidden="1" customWidth="1"/>
    <col min="25" max="25" width="16.625" style="1" hidden="1" customWidth="1"/>
    <col min="26" max="28" width="16.625" style="1" customWidth="1"/>
    <col min="29" max="29" width="19.375" style="1" hidden="1" customWidth="1"/>
    <col min="30" max="30" width="25.125" style="1" hidden="1" customWidth="1"/>
    <col min="31" max="31" width="25.00390625" style="1" hidden="1" customWidth="1"/>
    <col min="32" max="32" width="17.75390625" style="1" hidden="1" customWidth="1"/>
    <col min="33" max="33" width="17.375" style="1" hidden="1" customWidth="1"/>
    <col min="34" max="34" width="16.75390625" style="1" hidden="1" customWidth="1"/>
    <col min="35" max="35" width="16.875" style="1" customWidth="1"/>
    <col min="36" max="36" width="26.125" style="1" hidden="1" customWidth="1"/>
    <col min="37" max="37" width="26.875" style="1" hidden="1" customWidth="1"/>
    <col min="38" max="38" width="29.375" style="1" hidden="1" customWidth="1"/>
    <col min="39" max="39" width="22.125" style="1" customWidth="1"/>
    <col min="40" max="40" width="24.25390625" style="1" customWidth="1"/>
    <col min="41" max="41" width="26.625" style="1" customWidth="1"/>
    <col min="42" max="42" width="19.00390625" style="1" hidden="1" customWidth="1"/>
    <col min="43" max="43" width="21.00390625" style="1" hidden="1" customWidth="1"/>
    <col min="44" max="45" width="17.75390625" style="1" hidden="1" customWidth="1"/>
    <col min="46" max="46" width="2.375" style="1" hidden="1" customWidth="1"/>
    <col min="47" max="47" width="6.125" style="1" hidden="1" customWidth="1"/>
    <col min="48" max="16384" width="17.75390625" style="1" customWidth="1"/>
  </cols>
  <sheetData>
    <row r="1" spans="3:44" ht="21.75" customHeight="1">
      <c r="C1" s="11"/>
      <c r="E1" s="66"/>
      <c r="F1" s="66"/>
      <c r="G1" s="13"/>
      <c r="H1" s="66"/>
      <c r="I1" s="66"/>
      <c r="J1" s="11"/>
      <c r="K1" s="11"/>
      <c r="L1" s="11"/>
      <c r="M1" s="11"/>
      <c r="N1" s="11"/>
      <c r="O1" s="11"/>
      <c r="P1" s="11"/>
      <c r="Q1" s="25"/>
      <c r="R1" s="13"/>
      <c r="S1" s="13"/>
      <c r="U1" s="13"/>
      <c r="V1" s="13"/>
      <c r="W1" s="25" t="s">
        <v>4</v>
      </c>
      <c r="X1" s="13"/>
      <c r="Y1" s="25"/>
      <c r="Z1" s="25"/>
      <c r="AA1" s="25"/>
      <c r="AB1" s="25"/>
      <c r="AC1" s="13"/>
      <c r="AD1" s="13" t="s">
        <v>4</v>
      </c>
      <c r="AE1" s="14"/>
      <c r="AF1" s="11"/>
      <c r="AG1" s="11"/>
      <c r="AH1" s="11"/>
      <c r="AI1" s="11"/>
      <c r="AJ1" s="11"/>
      <c r="AK1" s="25" t="s">
        <v>4</v>
      </c>
      <c r="AL1" s="13"/>
      <c r="AM1" s="13"/>
      <c r="AN1" s="34" t="s">
        <v>83</v>
      </c>
      <c r="AO1" s="35"/>
      <c r="AP1" s="13"/>
      <c r="AQ1" s="11"/>
      <c r="AR1" s="11"/>
    </row>
    <row r="2" spans="3:44" ht="21.75" customHeight="1">
      <c r="C2" s="12"/>
      <c r="E2" s="67"/>
      <c r="F2" s="67"/>
      <c r="G2" s="12"/>
      <c r="H2" s="67"/>
      <c r="I2" s="67"/>
      <c r="J2" s="68"/>
      <c r="K2" s="68"/>
      <c r="L2" s="70"/>
      <c r="M2" s="70"/>
      <c r="N2" s="70"/>
      <c r="O2" s="12"/>
      <c r="P2" s="12"/>
      <c r="Q2" s="12"/>
      <c r="R2" s="26"/>
      <c r="S2" s="70"/>
      <c r="T2" s="70"/>
      <c r="U2" s="12"/>
      <c r="V2" s="12"/>
      <c r="W2" s="26" t="s">
        <v>58</v>
      </c>
      <c r="X2" s="26"/>
      <c r="Y2" s="26"/>
      <c r="Z2" s="26"/>
      <c r="AA2" s="26"/>
      <c r="AB2" s="26"/>
      <c r="AC2" s="26"/>
      <c r="AD2" s="69" t="s">
        <v>72</v>
      </c>
      <c r="AE2" s="69"/>
      <c r="AF2" s="12"/>
      <c r="AG2" s="12"/>
      <c r="AH2" s="12"/>
      <c r="AI2" s="12"/>
      <c r="AJ2" s="12"/>
      <c r="AK2" s="26"/>
      <c r="AL2" s="26"/>
      <c r="AM2" s="26"/>
      <c r="AN2" s="69" t="s">
        <v>72</v>
      </c>
      <c r="AO2" s="69"/>
      <c r="AP2" s="26"/>
      <c r="AQ2" s="12"/>
      <c r="AR2" s="12"/>
    </row>
    <row r="3" spans="3:44" ht="21.75" customHeight="1">
      <c r="C3" s="12"/>
      <c r="E3" s="12"/>
      <c r="F3" s="12"/>
      <c r="G3" s="12"/>
      <c r="H3" s="12"/>
      <c r="I3" s="12"/>
      <c r="J3" s="33"/>
      <c r="K3" s="33"/>
      <c r="L3" s="26"/>
      <c r="M3" s="26"/>
      <c r="N3" s="26"/>
      <c r="O3" s="12"/>
      <c r="P3" s="12"/>
      <c r="Q3" s="12"/>
      <c r="R3" s="26"/>
      <c r="S3" s="26"/>
      <c r="T3" s="26"/>
      <c r="U3" s="12"/>
      <c r="V3" s="12"/>
      <c r="W3" s="26"/>
      <c r="X3" s="26"/>
      <c r="Y3" s="26"/>
      <c r="Z3" s="26"/>
      <c r="AA3" s="26"/>
      <c r="AB3" s="26"/>
      <c r="AC3" s="26"/>
      <c r="AD3" s="69" t="s">
        <v>73</v>
      </c>
      <c r="AE3" s="69"/>
      <c r="AF3" s="12"/>
      <c r="AG3" s="12"/>
      <c r="AH3" s="12"/>
      <c r="AI3" s="12"/>
      <c r="AJ3" s="12"/>
      <c r="AK3" s="26"/>
      <c r="AL3" s="26"/>
      <c r="AM3" s="26"/>
      <c r="AN3" s="69" t="s">
        <v>73</v>
      </c>
      <c r="AO3" s="69"/>
      <c r="AP3" s="26"/>
      <c r="AQ3" s="12"/>
      <c r="AR3" s="12"/>
    </row>
    <row r="4" spans="3:44" ht="35.25" customHeight="1">
      <c r="C4" s="12"/>
      <c r="E4" s="12"/>
      <c r="F4" s="12"/>
      <c r="G4" s="12"/>
      <c r="H4" s="12"/>
      <c r="I4" s="12"/>
      <c r="J4" s="33"/>
      <c r="K4" s="33"/>
      <c r="L4" s="26"/>
      <c r="M4" s="26"/>
      <c r="N4" s="26"/>
      <c r="O4" s="12"/>
      <c r="P4" s="12"/>
      <c r="Q4" s="12"/>
      <c r="R4" s="26"/>
      <c r="S4" s="26"/>
      <c r="T4" s="26"/>
      <c r="U4" s="12"/>
      <c r="V4" s="12"/>
      <c r="W4" s="26"/>
      <c r="X4" s="26"/>
      <c r="Y4" s="26"/>
      <c r="Z4" s="26"/>
      <c r="AA4" s="26"/>
      <c r="AB4" s="26"/>
      <c r="AC4" s="26"/>
      <c r="AD4" s="69" t="s">
        <v>53</v>
      </c>
      <c r="AE4" s="69"/>
      <c r="AF4" s="12"/>
      <c r="AG4" s="12"/>
      <c r="AH4" s="12"/>
      <c r="AI4" s="12"/>
      <c r="AJ4" s="12"/>
      <c r="AK4" s="26"/>
      <c r="AL4" s="26"/>
      <c r="AM4" s="26"/>
      <c r="AN4" s="69" t="s">
        <v>53</v>
      </c>
      <c r="AO4" s="69"/>
      <c r="AP4" s="26"/>
      <c r="AQ4" s="12"/>
      <c r="AR4" s="12"/>
    </row>
    <row r="5" spans="3:34" ht="18.75" customHeight="1">
      <c r="C5" s="12"/>
      <c r="E5" s="67"/>
      <c r="F5" s="67"/>
      <c r="G5" s="12"/>
      <c r="H5" s="12"/>
      <c r="I5" s="12"/>
      <c r="J5" s="12"/>
      <c r="K5" s="12"/>
      <c r="L5" s="12"/>
      <c r="M5" s="12"/>
      <c r="N5" s="12"/>
      <c r="O5" s="12"/>
      <c r="P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3:43" ht="24" customHeight="1">
      <c r="C6" s="59" t="s">
        <v>81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20"/>
      <c r="AQ6" s="20"/>
    </row>
    <row r="7" spans="3:43" ht="19.5" customHeight="1">
      <c r="C7" s="59" t="s">
        <v>54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20"/>
      <c r="AQ7" s="20"/>
    </row>
    <row r="8" spans="3:43" ht="30" customHeight="1">
      <c r="C8" s="59" t="s">
        <v>20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20"/>
      <c r="AQ8" s="20"/>
    </row>
    <row r="9" spans="3:43" ht="30" customHeight="1">
      <c r="C9" s="59" t="s">
        <v>56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20"/>
      <c r="AQ9" s="20"/>
    </row>
    <row r="10" spans="1:43" ht="30" customHeight="1">
      <c r="A10" s="27" t="s">
        <v>63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21.75" customHeight="1">
      <c r="A11" s="28" t="s">
        <v>64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15" t="s">
        <v>18</v>
      </c>
      <c r="AF11" s="5"/>
      <c r="AG11" s="5"/>
      <c r="AH11" s="5" t="s">
        <v>32</v>
      </c>
      <c r="AJ11" s="5"/>
      <c r="AK11" s="5"/>
      <c r="AL11" s="5"/>
      <c r="AM11" s="5"/>
      <c r="AN11" s="5"/>
      <c r="AO11" s="5" t="s">
        <v>32</v>
      </c>
      <c r="AP11" s="8"/>
      <c r="AQ11" s="5" t="s">
        <v>32</v>
      </c>
    </row>
    <row r="12" spans="1:47" ht="37.5" customHeight="1">
      <c r="A12" s="63" t="s">
        <v>6</v>
      </c>
      <c r="B12" s="63" t="s">
        <v>7</v>
      </c>
      <c r="C12" s="71" t="s">
        <v>9</v>
      </c>
      <c r="D12" s="60" t="s">
        <v>44</v>
      </c>
      <c r="E12" s="61"/>
      <c r="F12" s="62"/>
      <c r="G12" s="76" t="s">
        <v>65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 ht="37.5" customHeight="1">
      <c r="A13" s="63"/>
      <c r="B13" s="63"/>
      <c r="C13" s="71"/>
      <c r="D13" s="29"/>
      <c r="E13" s="30"/>
      <c r="F13" s="31"/>
      <c r="G13" s="79" t="s">
        <v>38</v>
      </c>
      <c r="H13" s="49" t="s">
        <v>66</v>
      </c>
      <c r="I13" s="32"/>
      <c r="J13" s="32"/>
      <c r="K13" s="50" t="s">
        <v>67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61"/>
      <c r="AG13" s="61"/>
      <c r="AH13" s="61"/>
      <c r="AI13" s="61"/>
      <c r="AJ13" s="61"/>
      <c r="AK13" s="61"/>
      <c r="AL13" s="61"/>
      <c r="AM13" s="61"/>
      <c r="AN13" s="61"/>
      <c r="AO13" s="62"/>
      <c r="AP13" s="32"/>
      <c r="AQ13" s="32"/>
      <c r="AR13" s="32"/>
      <c r="AS13" s="32"/>
      <c r="AT13" s="32"/>
      <c r="AU13" s="32"/>
    </row>
    <row r="14" spans="1:47" s="10" customFormat="1" ht="40.5" customHeight="1">
      <c r="A14" s="63"/>
      <c r="B14" s="63"/>
      <c r="C14" s="75"/>
      <c r="D14" s="63" t="s">
        <v>74</v>
      </c>
      <c r="E14" s="71" t="s">
        <v>45</v>
      </c>
      <c r="F14" s="71" t="s">
        <v>1</v>
      </c>
      <c r="G14" s="80"/>
      <c r="H14" s="48"/>
      <c r="I14" s="3"/>
      <c r="J14" s="3"/>
      <c r="K14" s="53" t="s">
        <v>13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61"/>
      <c r="AG14" s="61"/>
      <c r="AH14" s="61"/>
      <c r="AI14" s="61"/>
      <c r="AJ14" s="61"/>
      <c r="AK14" s="61"/>
      <c r="AL14" s="61"/>
      <c r="AM14" s="61"/>
      <c r="AN14" s="61"/>
      <c r="AO14" s="62"/>
      <c r="AP14" s="63" t="s">
        <v>15</v>
      </c>
      <c r="AQ14" s="63"/>
      <c r="AR14" s="63"/>
      <c r="AS14" s="63"/>
      <c r="AT14" s="63"/>
      <c r="AU14" s="63"/>
    </row>
    <row r="15" spans="1:47" s="10" customFormat="1" ht="27" customHeight="1">
      <c r="A15" s="63"/>
      <c r="B15" s="63"/>
      <c r="C15" s="75"/>
      <c r="D15" s="63"/>
      <c r="E15" s="71"/>
      <c r="F15" s="71"/>
      <c r="G15" s="80"/>
      <c r="H15" s="77" t="s">
        <v>17</v>
      </c>
      <c r="I15" s="22" t="s">
        <v>12</v>
      </c>
      <c r="J15" s="22"/>
      <c r="K15" s="71" t="s">
        <v>2</v>
      </c>
      <c r="L15" s="63" t="s">
        <v>12</v>
      </c>
      <c r="M15" s="63"/>
      <c r="N15" s="63"/>
      <c r="O15" s="63"/>
      <c r="P15" s="74" t="s">
        <v>14</v>
      </c>
      <c r="Q15" s="63" t="s">
        <v>12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71" t="s">
        <v>3</v>
      </c>
      <c r="AJ15" s="63" t="s">
        <v>12</v>
      </c>
      <c r="AK15" s="63"/>
      <c r="AL15" s="63"/>
      <c r="AM15" s="63"/>
      <c r="AN15" s="63"/>
      <c r="AO15" s="63"/>
      <c r="AP15" s="71"/>
      <c r="AQ15" s="3" t="s">
        <v>12</v>
      </c>
      <c r="AR15" s="63" t="s">
        <v>0</v>
      </c>
      <c r="AS15" s="63" t="s">
        <v>12</v>
      </c>
      <c r="AT15" s="63"/>
      <c r="AU15" s="63"/>
    </row>
    <row r="16" spans="1:47" s="10" customFormat="1" ht="31.5" customHeight="1">
      <c r="A16" s="63"/>
      <c r="B16" s="63"/>
      <c r="C16" s="75"/>
      <c r="D16" s="63"/>
      <c r="E16" s="71"/>
      <c r="F16" s="71"/>
      <c r="G16" s="80"/>
      <c r="H16" s="77"/>
      <c r="I16" s="65" t="s">
        <v>31</v>
      </c>
      <c r="J16" s="65"/>
      <c r="K16" s="71"/>
      <c r="L16" s="63" t="s">
        <v>48</v>
      </c>
      <c r="M16" s="63" t="s">
        <v>47</v>
      </c>
      <c r="N16" s="63" t="s">
        <v>46</v>
      </c>
      <c r="O16" s="63" t="s">
        <v>43</v>
      </c>
      <c r="P16" s="74"/>
      <c r="Q16" s="63" t="s">
        <v>16</v>
      </c>
      <c r="R16" s="63"/>
      <c r="S16" s="63"/>
      <c r="T16" s="72" t="s">
        <v>28</v>
      </c>
      <c r="U16" s="63" t="s">
        <v>29</v>
      </c>
      <c r="V16" s="63" t="s">
        <v>34</v>
      </c>
      <c r="W16" s="63" t="s">
        <v>35</v>
      </c>
      <c r="X16" s="64" t="s">
        <v>40</v>
      </c>
      <c r="Y16" s="63" t="s">
        <v>51</v>
      </c>
      <c r="Z16" s="63" t="s">
        <v>84</v>
      </c>
      <c r="AA16" s="63" t="s">
        <v>79</v>
      </c>
      <c r="AB16" s="63" t="s">
        <v>80</v>
      </c>
      <c r="AC16" s="65" t="s">
        <v>30</v>
      </c>
      <c r="AD16" s="65" t="s">
        <v>39</v>
      </c>
      <c r="AE16" s="63" t="s">
        <v>57</v>
      </c>
      <c r="AF16" s="63"/>
      <c r="AG16" s="63"/>
      <c r="AH16" s="63"/>
      <c r="AI16" s="71"/>
      <c r="AJ16" s="63" t="s">
        <v>75</v>
      </c>
      <c r="AK16" s="63" t="s">
        <v>76</v>
      </c>
      <c r="AL16" s="63" t="s">
        <v>77</v>
      </c>
      <c r="AM16" s="63" t="s">
        <v>82</v>
      </c>
      <c r="AN16" s="63" t="s">
        <v>78</v>
      </c>
      <c r="AO16" s="56" t="s">
        <v>85</v>
      </c>
      <c r="AP16" s="71"/>
      <c r="AQ16" s="63"/>
      <c r="AR16" s="63"/>
      <c r="AS16" s="63"/>
      <c r="AT16" s="63"/>
      <c r="AU16" s="63"/>
    </row>
    <row r="17" spans="1:47" s="10" customFormat="1" ht="187.5" customHeight="1">
      <c r="A17" s="63"/>
      <c r="B17" s="63"/>
      <c r="C17" s="75"/>
      <c r="D17" s="63"/>
      <c r="E17" s="71"/>
      <c r="F17" s="71"/>
      <c r="G17" s="48"/>
      <c r="H17" s="77"/>
      <c r="I17" s="65"/>
      <c r="J17" s="65"/>
      <c r="K17" s="71"/>
      <c r="L17" s="63"/>
      <c r="M17" s="63"/>
      <c r="N17" s="63"/>
      <c r="O17" s="63"/>
      <c r="P17" s="74"/>
      <c r="Q17" s="63" t="s">
        <v>25</v>
      </c>
      <c r="R17" s="63" t="s">
        <v>26</v>
      </c>
      <c r="S17" s="63" t="s">
        <v>27</v>
      </c>
      <c r="T17" s="72"/>
      <c r="U17" s="63"/>
      <c r="V17" s="63"/>
      <c r="W17" s="63"/>
      <c r="X17" s="64"/>
      <c r="Y17" s="63"/>
      <c r="Z17" s="63"/>
      <c r="AA17" s="63"/>
      <c r="AB17" s="63"/>
      <c r="AC17" s="65"/>
      <c r="AD17" s="65"/>
      <c r="AE17" s="63"/>
      <c r="AF17" s="63"/>
      <c r="AG17" s="63"/>
      <c r="AH17" s="63"/>
      <c r="AI17" s="71"/>
      <c r="AJ17" s="63"/>
      <c r="AK17" s="63"/>
      <c r="AL17" s="63"/>
      <c r="AM17" s="78"/>
      <c r="AN17" s="78"/>
      <c r="AO17" s="44"/>
      <c r="AP17" s="71"/>
      <c r="AQ17" s="63"/>
      <c r="AR17" s="63"/>
      <c r="AS17" s="63"/>
      <c r="AT17" s="63"/>
      <c r="AU17" s="63"/>
    </row>
    <row r="18" spans="1:47" s="10" customFormat="1" ht="33.75" customHeight="1">
      <c r="A18" s="63"/>
      <c r="B18" s="63"/>
      <c r="C18" s="75"/>
      <c r="D18" s="63"/>
      <c r="E18" s="71"/>
      <c r="F18" s="71"/>
      <c r="G18" s="21" t="s">
        <v>33</v>
      </c>
      <c r="H18" s="3" t="s">
        <v>24</v>
      </c>
      <c r="I18" s="65"/>
      <c r="J18" s="65"/>
      <c r="K18" s="3" t="s">
        <v>23</v>
      </c>
      <c r="L18" s="63"/>
      <c r="M18" s="63"/>
      <c r="N18" s="63"/>
      <c r="O18" s="63"/>
      <c r="P18" s="3" t="s">
        <v>22</v>
      </c>
      <c r="Q18" s="63"/>
      <c r="R18" s="63"/>
      <c r="S18" s="63"/>
      <c r="T18" s="72"/>
      <c r="U18" s="63"/>
      <c r="V18" s="63"/>
      <c r="W18" s="63"/>
      <c r="X18" s="64"/>
      <c r="Y18" s="63"/>
      <c r="Z18" s="63"/>
      <c r="AA18" s="63"/>
      <c r="AB18" s="63"/>
      <c r="AC18" s="65"/>
      <c r="AD18" s="65"/>
      <c r="AE18" s="63"/>
      <c r="AF18" s="63"/>
      <c r="AG18" s="63"/>
      <c r="AH18" s="63"/>
      <c r="AI18" s="3" t="s">
        <v>21</v>
      </c>
      <c r="AJ18" s="63"/>
      <c r="AK18" s="63"/>
      <c r="AL18" s="63"/>
      <c r="AM18" s="78"/>
      <c r="AN18" s="78"/>
      <c r="AO18" s="44"/>
      <c r="AP18" s="3"/>
      <c r="AQ18" s="3"/>
      <c r="AR18" s="3" t="s">
        <v>19</v>
      </c>
      <c r="AS18" s="63"/>
      <c r="AT18" s="63"/>
      <c r="AU18" s="63"/>
    </row>
    <row r="19" spans="1:47" ht="36" customHeight="1">
      <c r="A19" s="9" t="s">
        <v>59</v>
      </c>
      <c r="B19" s="6" t="s">
        <v>41</v>
      </c>
      <c r="C19" s="2">
        <f aca="true" t="shared" si="0" ref="C19:C24">E19+G19+H19+K19+P19+AI19+AP19</f>
        <v>50800</v>
      </c>
      <c r="D19" s="2"/>
      <c r="E19" s="2">
        <v>50800</v>
      </c>
      <c r="F19" s="2"/>
      <c r="G19" s="2"/>
      <c r="H19" s="2"/>
      <c r="I19" s="2"/>
      <c r="J19" s="2"/>
      <c r="K19" s="2">
        <f>SUM(L19:O19)</f>
        <v>0</v>
      </c>
      <c r="L19" s="2"/>
      <c r="M19" s="2"/>
      <c r="N19" s="2"/>
      <c r="O19" s="2"/>
      <c r="P19" s="2">
        <f aca="true" t="shared" si="1" ref="P19:P24">SUM(Q19:AH19)</f>
        <v>0</v>
      </c>
      <c r="Q19" s="2"/>
      <c r="R19" s="2"/>
      <c r="S19" s="2"/>
      <c r="T19" s="1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>
        <f>AQ19</f>
        <v>0</v>
      </c>
      <c r="AQ19" s="2"/>
      <c r="AR19" s="2"/>
      <c r="AS19" s="2"/>
      <c r="AT19" s="2"/>
      <c r="AU19" s="2"/>
    </row>
    <row r="20" spans="1:47" ht="36" customHeight="1">
      <c r="A20" s="9" t="s">
        <v>62</v>
      </c>
      <c r="B20" s="6" t="s">
        <v>68</v>
      </c>
      <c r="C20" s="2">
        <f t="shared" si="0"/>
        <v>3309382</v>
      </c>
      <c r="D20" s="2"/>
      <c r="E20" s="2"/>
      <c r="F20" s="2"/>
      <c r="G20" s="2"/>
      <c r="H20" s="2">
        <v>1344800</v>
      </c>
      <c r="I20" s="2"/>
      <c r="J20" s="2"/>
      <c r="K20" s="2">
        <f>SUM(L20:O20)</f>
        <v>0</v>
      </c>
      <c r="L20" s="2"/>
      <c r="M20" s="2"/>
      <c r="N20" s="2"/>
      <c r="O20" s="2"/>
      <c r="P20" s="2">
        <f t="shared" si="1"/>
        <v>1964582</v>
      </c>
      <c r="Q20" s="2"/>
      <c r="R20" s="2">
        <v>477000</v>
      </c>
      <c r="S20" s="2">
        <v>57350</v>
      </c>
      <c r="T20" s="2">
        <v>36232</v>
      </c>
      <c r="U20" s="2">
        <f>20000+10000</f>
        <v>30000</v>
      </c>
      <c r="V20" s="2"/>
      <c r="W20" s="2"/>
      <c r="X20" s="2">
        <v>639000</v>
      </c>
      <c r="Y20" s="2"/>
      <c r="Z20" s="2">
        <f>500000</f>
        <v>500000</v>
      </c>
      <c r="AA20" s="2">
        <f>25000</f>
        <v>25000</v>
      </c>
      <c r="AB20" s="2">
        <f>200000</f>
        <v>200000</v>
      </c>
      <c r="AC20" s="2"/>
      <c r="AD20" s="2"/>
      <c r="AE20" s="2"/>
      <c r="AF20" s="2"/>
      <c r="AG20" s="2"/>
      <c r="AH20" s="2"/>
      <c r="AI20" s="2">
        <f>SUM(AJ20:AO20)</f>
        <v>0</v>
      </c>
      <c r="AJ20" s="2"/>
      <c r="AK20" s="2"/>
      <c r="AL20" s="2"/>
      <c r="AM20" s="2"/>
      <c r="AN20" s="2"/>
      <c r="AO20" s="2"/>
      <c r="AP20" s="2">
        <f>AQ20</f>
        <v>0</v>
      </c>
      <c r="AQ20" s="2"/>
      <c r="AR20" s="2">
        <f>SUM(AS20:AU20)</f>
        <v>0</v>
      </c>
      <c r="AS20" s="2"/>
      <c r="AT20" s="2"/>
      <c r="AU20" s="2"/>
    </row>
    <row r="21" spans="1:47" ht="36.75" customHeight="1">
      <c r="A21" s="9" t="s">
        <v>5</v>
      </c>
      <c r="B21" s="6" t="s">
        <v>69</v>
      </c>
      <c r="C21" s="2">
        <f t="shared" si="0"/>
        <v>96592</v>
      </c>
      <c r="D21" s="2"/>
      <c r="E21" s="2"/>
      <c r="F21" s="2"/>
      <c r="G21" s="2"/>
      <c r="H21" s="2"/>
      <c r="I21" s="2"/>
      <c r="J21" s="2"/>
      <c r="K21" s="2">
        <f>SUM(L21:O21)</f>
        <v>0</v>
      </c>
      <c r="L21" s="2"/>
      <c r="M21" s="2"/>
      <c r="N21" s="2"/>
      <c r="O21" s="2"/>
      <c r="P21" s="2">
        <f t="shared" si="1"/>
        <v>96592</v>
      </c>
      <c r="Q21" s="2"/>
      <c r="R21" s="2"/>
      <c r="S21" s="2"/>
      <c r="T21" s="1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96592</v>
      </c>
      <c r="AF21" s="2"/>
      <c r="AG21" s="2"/>
      <c r="AH21" s="2"/>
      <c r="AI21" s="2">
        <f>SUM(AJ21:AO21)</f>
        <v>0</v>
      </c>
      <c r="AJ21" s="2"/>
      <c r="AK21" s="2"/>
      <c r="AL21" s="2"/>
      <c r="AM21" s="2"/>
      <c r="AN21" s="2"/>
      <c r="AO21" s="2"/>
      <c r="AP21" s="2">
        <f>AQ21</f>
        <v>0</v>
      </c>
      <c r="AQ21" s="2"/>
      <c r="AR21" s="2">
        <f>SUM(AS21:AU21)</f>
        <v>0</v>
      </c>
      <c r="AS21" s="2"/>
      <c r="AT21" s="2"/>
      <c r="AU21" s="2"/>
    </row>
    <row r="22" spans="1:47" ht="36.75" customHeight="1">
      <c r="A22" s="9" t="s">
        <v>60</v>
      </c>
      <c r="B22" s="6" t="s">
        <v>70</v>
      </c>
      <c r="C22" s="2">
        <f t="shared" si="0"/>
        <v>431921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1"/>
        <v>431921</v>
      </c>
      <c r="Q22" s="2">
        <v>431921</v>
      </c>
      <c r="R22" s="2"/>
      <c r="S22" s="2"/>
      <c r="T22" s="1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36.75" customHeight="1">
      <c r="A23" s="9" t="s">
        <v>61</v>
      </c>
      <c r="B23" s="6" t="s">
        <v>71</v>
      </c>
      <c r="C23" s="2">
        <f t="shared" si="0"/>
        <v>653270</v>
      </c>
      <c r="D23" s="2"/>
      <c r="E23" s="2"/>
      <c r="F23" s="2"/>
      <c r="G23" s="2"/>
      <c r="H23" s="2"/>
      <c r="I23" s="2"/>
      <c r="J23" s="2"/>
      <c r="K23" s="2">
        <f>SUM(L23:O23)</f>
        <v>0</v>
      </c>
      <c r="L23" s="2"/>
      <c r="M23" s="2"/>
      <c r="N23" s="2"/>
      <c r="O23" s="2"/>
      <c r="P23" s="2">
        <f t="shared" si="1"/>
        <v>653270</v>
      </c>
      <c r="Q23" s="2"/>
      <c r="R23" s="2"/>
      <c r="S23" s="2"/>
      <c r="T23" s="16"/>
      <c r="U23" s="2"/>
      <c r="V23" s="2"/>
      <c r="W23" s="2"/>
      <c r="X23" s="2"/>
      <c r="Y23" s="2"/>
      <c r="Z23" s="2"/>
      <c r="AA23" s="2"/>
      <c r="AB23" s="2"/>
      <c r="AC23" s="2"/>
      <c r="AD23" s="2">
        <v>653270</v>
      </c>
      <c r="AE23" s="2"/>
      <c r="AF23" s="2"/>
      <c r="AG23" s="2"/>
      <c r="AH23" s="2"/>
      <c r="AI23" s="2">
        <f>SUM(AJ23:AO23)</f>
        <v>0</v>
      </c>
      <c r="AJ23" s="2"/>
      <c r="AK23" s="2"/>
      <c r="AL23" s="2"/>
      <c r="AM23" s="2"/>
      <c r="AN23" s="2"/>
      <c r="AO23" s="2"/>
      <c r="AP23" s="2">
        <f>AQ23</f>
        <v>0</v>
      </c>
      <c r="AQ23" s="2"/>
      <c r="AR23" s="2">
        <f>SUM(AS23:AU23)</f>
        <v>0</v>
      </c>
      <c r="AS23" s="2"/>
      <c r="AT23" s="2"/>
      <c r="AU23" s="2"/>
    </row>
    <row r="24" spans="1:47" ht="26.25" customHeight="1">
      <c r="A24" s="9"/>
      <c r="B24" s="6" t="s">
        <v>11</v>
      </c>
      <c r="C24" s="2">
        <f t="shared" si="0"/>
        <v>46407800</v>
      </c>
      <c r="D24" s="2"/>
      <c r="E24" s="2"/>
      <c r="F24" s="2"/>
      <c r="G24" s="2">
        <v>46215800</v>
      </c>
      <c r="H24" s="2"/>
      <c r="I24" s="2"/>
      <c r="J24" s="2"/>
      <c r="K24" s="2">
        <f>SUM(L24:O24)</f>
        <v>0</v>
      </c>
      <c r="L24" s="2"/>
      <c r="M24" s="2"/>
      <c r="N24" s="2"/>
      <c r="O24" s="2"/>
      <c r="P24" s="2">
        <f t="shared" si="1"/>
        <v>0</v>
      </c>
      <c r="Q24" s="2"/>
      <c r="R24" s="2"/>
      <c r="S24" s="2"/>
      <c r="T24" s="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f>SUM(AJ24:AO24)</f>
        <v>192000</v>
      </c>
      <c r="AJ24" s="2"/>
      <c r="AK24" s="2"/>
      <c r="AL24" s="2"/>
      <c r="AM24" s="2">
        <v>100000</v>
      </c>
      <c r="AN24" s="2">
        <f>25000</f>
        <v>25000</v>
      </c>
      <c r="AO24" s="2">
        <f>67000</f>
        <v>67000</v>
      </c>
      <c r="AP24" s="2">
        <f>AQ24</f>
        <v>0</v>
      </c>
      <c r="AQ24" s="2"/>
      <c r="AR24" s="2">
        <f>SUM(AS24:AU24)</f>
        <v>0</v>
      </c>
      <c r="AS24" s="2"/>
      <c r="AT24" s="2"/>
      <c r="AU24" s="2"/>
    </row>
    <row r="25" spans="1:47" ht="22.5" customHeight="1">
      <c r="A25" s="7"/>
      <c r="B25" s="7" t="s">
        <v>10</v>
      </c>
      <c r="C25" s="4">
        <f>SUM(C19:C24)</f>
        <v>50949765</v>
      </c>
      <c r="D25" s="4">
        <f>SUM(D20:D24)</f>
        <v>0</v>
      </c>
      <c r="E25" s="4">
        <f aca="true" t="shared" si="2" ref="E25:AE25">SUM(E19:E24)</f>
        <v>50800</v>
      </c>
      <c r="F25" s="4">
        <f t="shared" si="2"/>
        <v>0</v>
      </c>
      <c r="G25" s="4">
        <f t="shared" si="2"/>
        <v>46215800</v>
      </c>
      <c r="H25" s="4">
        <f t="shared" si="2"/>
        <v>1344800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 t="shared" si="2"/>
        <v>0</v>
      </c>
      <c r="O25" s="4">
        <f t="shared" si="2"/>
        <v>0</v>
      </c>
      <c r="P25" s="4">
        <f t="shared" si="2"/>
        <v>3146365</v>
      </c>
      <c r="Q25" s="4">
        <f t="shared" si="2"/>
        <v>431921</v>
      </c>
      <c r="R25" s="4">
        <f t="shared" si="2"/>
        <v>477000</v>
      </c>
      <c r="S25" s="4">
        <f t="shared" si="2"/>
        <v>57350</v>
      </c>
      <c r="T25" s="4">
        <f t="shared" si="2"/>
        <v>36232</v>
      </c>
      <c r="U25" s="4">
        <f t="shared" si="2"/>
        <v>30000</v>
      </c>
      <c r="V25" s="4">
        <f t="shared" si="2"/>
        <v>0</v>
      </c>
      <c r="W25" s="4">
        <f t="shared" si="2"/>
        <v>0</v>
      </c>
      <c r="X25" s="4">
        <f t="shared" si="2"/>
        <v>639000</v>
      </c>
      <c r="Y25" s="4">
        <f t="shared" si="2"/>
        <v>0</v>
      </c>
      <c r="Z25" s="4">
        <f t="shared" si="2"/>
        <v>500000</v>
      </c>
      <c r="AA25" s="4">
        <f t="shared" si="2"/>
        <v>25000</v>
      </c>
      <c r="AB25" s="4">
        <f t="shared" si="2"/>
        <v>200000</v>
      </c>
      <c r="AC25" s="4">
        <f t="shared" si="2"/>
        <v>0</v>
      </c>
      <c r="AD25" s="4">
        <f t="shared" si="2"/>
        <v>653270</v>
      </c>
      <c r="AE25" s="4">
        <f t="shared" si="2"/>
        <v>96592</v>
      </c>
      <c r="AF25" s="4">
        <f aca="true" t="shared" si="3" ref="AF25:AU25">SUM(AF20:AF24)</f>
        <v>0</v>
      </c>
      <c r="AG25" s="4">
        <f t="shared" si="3"/>
        <v>0</v>
      </c>
      <c r="AH25" s="4">
        <f t="shared" si="3"/>
        <v>0</v>
      </c>
      <c r="AI25" s="4">
        <f t="shared" si="3"/>
        <v>192000</v>
      </c>
      <c r="AJ25" s="4">
        <f t="shared" si="3"/>
        <v>0</v>
      </c>
      <c r="AK25" s="4">
        <f t="shared" si="3"/>
        <v>0</v>
      </c>
      <c r="AL25" s="4">
        <f t="shared" si="3"/>
        <v>0</v>
      </c>
      <c r="AM25" s="4">
        <f t="shared" si="3"/>
        <v>100000</v>
      </c>
      <c r="AN25" s="4">
        <f t="shared" si="3"/>
        <v>25000</v>
      </c>
      <c r="AO25" s="4">
        <f t="shared" si="3"/>
        <v>67000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</row>
    <row r="26" spans="1:47" ht="36.75" customHeight="1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3" s="19" customFormat="1" ht="31.5" customHeight="1">
      <c r="A27" s="17"/>
      <c r="B27" s="18"/>
      <c r="C27" s="73" t="s">
        <v>36</v>
      </c>
      <c r="D27" s="73"/>
      <c r="E27" s="73"/>
      <c r="F27" s="73"/>
      <c r="G27" s="73"/>
      <c r="H27" s="73"/>
      <c r="I27" s="73"/>
      <c r="J27" s="73"/>
      <c r="K27" s="73"/>
      <c r="L27" s="73"/>
      <c r="N27" s="18"/>
      <c r="P27" s="18"/>
      <c r="S27" s="73" t="s">
        <v>37</v>
      </c>
      <c r="T27" s="73"/>
      <c r="V27" s="18"/>
      <c r="AD27" s="18"/>
      <c r="AJ27" s="18"/>
      <c r="AK27" s="18"/>
      <c r="AL27" s="18"/>
      <c r="AM27" s="18"/>
      <c r="AN27" s="18" t="s">
        <v>37</v>
      </c>
      <c r="AQ27" s="18" t="s">
        <v>37</v>
      </c>
    </row>
  </sheetData>
  <sheetProtection/>
  <mergeCells count="77">
    <mergeCell ref="X16:X18"/>
    <mergeCell ref="AD16:AD18"/>
    <mergeCell ref="AC16:AC18"/>
    <mergeCell ref="Y16:Y18"/>
    <mergeCell ref="AA16:AA18"/>
    <mergeCell ref="AI15:AI17"/>
    <mergeCell ref="AJ15:AO15"/>
    <mergeCell ref="AM16:AM18"/>
    <mergeCell ref="AG16:AG18"/>
    <mergeCell ref="C7:AO7"/>
    <mergeCell ref="C8:AO8"/>
    <mergeCell ref="G13:G17"/>
    <mergeCell ref="H13:H14"/>
    <mergeCell ref="H15:H17"/>
    <mergeCell ref="C9:AO9"/>
    <mergeCell ref="AN16:AN18"/>
    <mergeCell ref="Z16:Z18"/>
    <mergeCell ref="AB16:AB18"/>
    <mergeCell ref="M16:M18"/>
    <mergeCell ref="C6:AO6"/>
    <mergeCell ref="AN2:AO2"/>
    <mergeCell ref="AN3:AO3"/>
    <mergeCell ref="AD3:AE3"/>
    <mergeCell ref="AD4:AE4"/>
    <mergeCell ref="AN4:AO4"/>
    <mergeCell ref="L2:N2"/>
    <mergeCell ref="S2:T2"/>
    <mergeCell ref="AD2:AE2"/>
    <mergeCell ref="E1:F1"/>
    <mergeCell ref="H1:I1"/>
    <mergeCell ref="E5:F5"/>
    <mergeCell ref="E2:F2"/>
    <mergeCell ref="H2:K2"/>
    <mergeCell ref="AE16:AE18"/>
    <mergeCell ref="K13:AO13"/>
    <mergeCell ref="K14:AO14"/>
    <mergeCell ref="O16:O18"/>
    <mergeCell ref="AH16:AH18"/>
    <mergeCell ref="AJ16:AJ18"/>
    <mergeCell ref="S17:S18"/>
    <mergeCell ref="L15:O15"/>
    <mergeCell ref="Q15:AH15"/>
    <mergeCell ref="AL16:AL18"/>
    <mergeCell ref="D12:F12"/>
    <mergeCell ref="W16:W18"/>
    <mergeCell ref="U16:U18"/>
    <mergeCell ref="V16:V18"/>
    <mergeCell ref="P15:P17"/>
    <mergeCell ref="I16:I18"/>
    <mergeCell ref="T16:T18"/>
    <mergeCell ref="S27:T27"/>
    <mergeCell ref="C27:L27"/>
    <mergeCell ref="N16:N18"/>
    <mergeCell ref="Q17:Q18"/>
    <mergeCell ref="R17:R18"/>
    <mergeCell ref="J16:J18"/>
    <mergeCell ref="L16:L18"/>
    <mergeCell ref="Q16:S16"/>
    <mergeCell ref="E14:E18"/>
    <mergeCell ref="F14:F18"/>
    <mergeCell ref="AP15:AP17"/>
    <mergeCell ref="AP14:AU14"/>
    <mergeCell ref="AT16:AT18"/>
    <mergeCell ref="AU16:AU18"/>
    <mergeCell ref="AS15:AU15"/>
    <mergeCell ref="AQ16:AQ17"/>
    <mergeCell ref="AS16:AS18"/>
    <mergeCell ref="A12:A18"/>
    <mergeCell ref="B12:B18"/>
    <mergeCell ref="C12:C18"/>
    <mergeCell ref="G12:AU12"/>
    <mergeCell ref="D14:D18"/>
    <mergeCell ref="K15:K17"/>
    <mergeCell ref="AF16:AF18"/>
    <mergeCell ref="AO16:AO18"/>
    <mergeCell ref="AR15:AR17"/>
    <mergeCell ref="AK16:AK18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53" r:id="rId1"/>
  <headerFooter alignWithMargins="0">
    <oddFooter>&amp;R&amp;P</oddFooter>
  </headerFooter>
  <colBreaks count="2" manualBreakCount="2">
    <brk id="41" max="26" man="1"/>
    <brk id="47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"/>
  <sheetViews>
    <sheetView showZeros="0" view="pageBreakPreview" zoomScale="75" zoomScaleNormal="70" zoomScaleSheetLayoutView="75" zoomScalePageLayoutView="0" workbookViewId="0" topLeftCell="D10">
      <selection activeCell="AT4" sqref="AT4:AZ4"/>
    </sheetView>
  </sheetViews>
  <sheetFormatPr defaultColWidth="17.75390625" defaultRowHeight="12.75"/>
  <cols>
    <col min="1" max="1" width="16.875" style="8" customWidth="1"/>
    <col min="2" max="2" width="39.00390625" style="1" customWidth="1"/>
    <col min="3" max="3" width="20.25390625" style="1" hidden="1" customWidth="1"/>
    <col min="4" max="5" width="20.25390625" style="1" customWidth="1"/>
    <col min="6" max="6" width="21.25390625" style="1" customWidth="1"/>
    <col min="7" max="7" width="15.75390625" style="1" customWidth="1"/>
    <col min="8" max="8" width="21.25390625" style="1" hidden="1" customWidth="1"/>
    <col min="9" max="9" width="15.75390625" style="1" customWidth="1"/>
    <col min="10" max="10" width="19.875" style="1" hidden="1" customWidth="1"/>
    <col min="11" max="13" width="16.25390625" style="1" hidden="1" customWidth="1"/>
    <col min="14" max="14" width="22.375" style="1" hidden="1" customWidth="1"/>
    <col min="15" max="15" width="21.125" style="1" hidden="1" customWidth="1"/>
    <col min="16" max="16" width="19.625" style="1" hidden="1" customWidth="1"/>
    <col min="17" max="17" width="19.00390625" style="1" hidden="1" customWidth="1"/>
    <col min="18" max="18" width="18.25390625" style="1" hidden="1" customWidth="1"/>
    <col min="19" max="19" width="19.875" style="1" customWidth="1"/>
    <col min="20" max="20" width="14.875" style="1" customWidth="1"/>
    <col min="21" max="21" width="14.375" style="1" hidden="1" customWidth="1"/>
    <col min="22" max="22" width="21.00390625" style="1" hidden="1" customWidth="1"/>
    <col min="23" max="23" width="18.125" style="1" customWidth="1"/>
    <col min="24" max="24" width="20.375" style="14" hidden="1" customWidth="1"/>
    <col min="25" max="25" width="14.25390625" style="1" hidden="1" customWidth="1"/>
    <col min="26" max="27" width="16.625" style="1" hidden="1" customWidth="1"/>
    <col min="28" max="28" width="24.125" style="1" hidden="1" customWidth="1"/>
    <col min="29" max="33" width="16.625" style="1" hidden="1" customWidth="1"/>
    <col min="34" max="34" width="19.375" style="1" hidden="1" customWidth="1"/>
    <col min="35" max="35" width="25.125" style="1" hidden="1" customWidth="1"/>
    <col min="36" max="36" width="25.00390625" style="1" hidden="1" customWidth="1"/>
    <col min="37" max="37" width="18.875" style="1" customWidth="1"/>
    <col min="38" max="38" width="17.375" style="1" hidden="1" customWidth="1"/>
    <col min="39" max="39" width="16.75390625" style="1" hidden="1" customWidth="1"/>
    <col min="40" max="40" width="22.125" style="1" customWidth="1"/>
    <col min="41" max="41" width="2.375" style="1" hidden="1" customWidth="1"/>
    <col min="42" max="43" width="25.00390625" style="1" customWidth="1"/>
    <col min="44" max="44" width="27.125" style="1" customWidth="1"/>
    <col min="45" max="45" width="28.125" style="1" customWidth="1"/>
    <col min="46" max="46" width="27.00390625" style="1" customWidth="1"/>
    <col min="47" max="47" width="22.125" style="1" hidden="1" customWidth="1"/>
    <col min="48" max="48" width="24.25390625" style="1" hidden="1" customWidth="1"/>
    <col min="49" max="49" width="26.625" style="1" hidden="1" customWidth="1"/>
    <col min="50" max="50" width="24.75390625" style="1" hidden="1" customWidth="1"/>
    <col min="51" max="51" width="21.00390625" style="1" hidden="1" customWidth="1"/>
    <col min="52" max="52" width="22.875" style="1" customWidth="1"/>
    <col min="53" max="16384" width="17.75390625" style="1" customWidth="1"/>
  </cols>
  <sheetData>
    <row r="1" spans="3:46" ht="21.75" customHeight="1">
      <c r="C1" s="11"/>
      <c r="E1" s="66"/>
      <c r="F1" s="66"/>
      <c r="G1" s="13"/>
      <c r="H1" s="66"/>
      <c r="I1" s="66"/>
      <c r="J1" s="11"/>
      <c r="K1" s="11"/>
      <c r="L1" s="11"/>
      <c r="M1" s="11"/>
      <c r="N1" s="11"/>
      <c r="O1" s="11"/>
      <c r="P1" s="11"/>
      <c r="Q1" s="25"/>
      <c r="R1" s="13"/>
      <c r="S1" s="13"/>
      <c r="T1" s="14"/>
      <c r="U1" s="34"/>
      <c r="V1" s="34"/>
      <c r="W1" s="34" t="s">
        <v>83</v>
      </c>
      <c r="X1" s="13"/>
      <c r="Y1" s="25"/>
      <c r="Z1" s="25"/>
      <c r="AA1" s="25"/>
      <c r="AB1" s="25"/>
      <c r="AC1" s="13"/>
      <c r="AD1" s="13" t="s">
        <v>4</v>
      </c>
      <c r="AE1" s="14"/>
      <c r="AF1" s="11"/>
      <c r="AG1" s="11"/>
      <c r="AH1" s="11"/>
      <c r="AI1" s="11"/>
      <c r="AJ1" s="11"/>
      <c r="AK1" s="34"/>
      <c r="AL1" s="34"/>
      <c r="AM1" s="34" t="s">
        <v>83</v>
      </c>
      <c r="AN1" s="34"/>
      <c r="AO1" s="35"/>
      <c r="AP1" s="13"/>
      <c r="AQ1" s="11"/>
      <c r="AR1" s="11"/>
      <c r="AT1" s="34" t="s">
        <v>83</v>
      </c>
    </row>
    <row r="2" spans="3:52" ht="21.75" customHeight="1">
      <c r="C2" s="12"/>
      <c r="E2" s="67"/>
      <c r="F2" s="67"/>
      <c r="G2" s="12"/>
      <c r="H2" s="67"/>
      <c r="I2" s="67"/>
      <c r="J2" s="68"/>
      <c r="K2" s="68"/>
      <c r="L2" s="70"/>
      <c r="M2" s="70"/>
      <c r="N2" s="70"/>
      <c r="O2" s="12"/>
      <c r="P2" s="12"/>
      <c r="Q2" s="12"/>
      <c r="R2" s="26"/>
      <c r="S2" s="70"/>
      <c r="T2" s="70"/>
      <c r="U2" s="70" t="s">
        <v>72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12"/>
      <c r="AP2" s="12"/>
      <c r="AQ2" s="12"/>
      <c r="AR2" s="12"/>
      <c r="AT2" s="46" t="s">
        <v>72</v>
      </c>
      <c r="AU2" s="46"/>
      <c r="AV2" s="46"/>
      <c r="AW2" s="46"/>
      <c r="AX2" s="46"/>
      <c r="AY2" s="46"/>
      <c r="AZ2" s="46"/>
    </row>
    <row r="3" spans="3:52" ht="21.75" customHeight="1">
      <c r="C3" s="12"/>
      <c r="E3" s="12"/>
      <c r="F3" s="12"/>
      <c r="G3" s="12"/>
      <c r="H3" s="12"/>
      <c r="I3" s="12"/>
      <c r="J3" s="33"/>
      <c r="K3" s="33"/>
      <c r="L3" s="26"/>
      <c r="M3" s="26"/>
      <c r="N3" s="26"/>
      <c r="O3" s="12"/>
      <c r="P3" s="12"/>
      <c r="Q3" s="12"/>
      <c r="R3" s="26"/>
      <c r="S3" s="26"/>
      <c r="T3" s="26"/>
      <c r="U3" s="70" t="s">
        <v>73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12"/>
      <c r="AP3" s="12"/>
      <c r="AQ3" s="12"/>
      <c r="AR3" s="12"/>
      <c r="AT3" s="46" t="s">
        <v>73</v>
      </c>
      <c r="AU3" s="46"/>
      <c r="AV3" s="46"/>
      <c r="AW3" s="46"/>
      <c r="AX3" s="46"/>
      <c r="AY3" s="46"/>
      <c r="AZ3" s="46"/>
    </row>
    <row r="4" spans="3:52" ht="35.25" customHeight="1">
      <c r="C4" s="12"/>
      <c r="E4" s="12"/>
      <c r="F4" s="12"/>
      <c r="G4" s="12"/>
      <c r="H4" s="12"/>
      <c r="I4" s="12"/>
      <c r="J4" s="33"/>
      <c r="K4" s="33"/>
      <c r="L4" s="26"/>
      <c r="M4" s="26"/>
      <c r="N4" s="26"/>
      <c r="O4" s="12"/>
      <c r="P4" s="12"/>
      <c r="Q4" s="12"/>
      <c r="R4" s="26"/>
      <c r="S4" s="26"/>
      <c r="T4" s="26"/>
      <c r="U4" s="70" t="s">
        <v>53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12"/>
      <c r="AP4" s="12"/>
      <c r="AQ4" s="12"/>
      <c r="AR4" s="12"/>
      <c r="AT4" s="46" t="s">
        <v>53</v>
      </c>
      <c r="AU4" s="46"/>
      <c r="AV4" s="46"/>
      <c r="AW4" s="46"/>
      <c r="AX4" s="46"/>
      <c r="AY4" s="46"/>
      <c r="AZ4" s="46"/>
    </row>
    <row r="5" spans="3:34" ht="18.75" customHeight="1">
      <c r="C5" s="12"/>
      <c r="E5" s="67"/>
      <c r="F5" s="67"/>
      <c r="G5" s="12"/>
      <c r="H5" s="12"/>
      <c r="I5" s="12"/>
      <c r="J5" s="12"/>
      <c r="K5" s="12"/>
      <c r="L5" s="12"/>
      <c r="M5" s="12"/>
      <c r="N5" s="12"/>
      <c r="O5" s="12"/>
      <c r="P5" s="12"/>
      <c r="T5" s="14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3:43" ht="24" customHeight="1">
      <c r="C6" s="59" t="s">
        <v>81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20"/>
      <c r="AP6" s="20"/>
      <c r="AQ6" s="20"/>
    </row>
    <row r="7" spans="3:43" ht="19.5" customHeight="1">
      <c r="C7" s="59" t="s">
        <v>54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20"/>
    </row>
    <row r="8" spans="3:43" ht="30" customHeight="1">
      <c r="C8" s="59" t="s">
        <v>20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20"/>
    </row>
    <row r="9" spans="3:43" ht="30" customHeight="1">
      <c r="C9" s="59" t="s">
        <v>56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20"/>
    </row>
    <row r="10" spans="1:51" ht="30" customHeight="1">
      <c r="A10" s="42" t="s">
        <v>63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2" ht="21.75" customHeight="1">
      <c r="A11" s="43" t="s">
        <v>64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5"/>
      <c r="Y11" s="1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5" t="s">
        <v>18</v>
      </c>
      <c r="AK11" s="5"/>
      <c r="AL11" s="5"/>
      <c r="AM11" s="5" t="s">
        <v>32</v>
      </c>
      <c r="AN11" s="5" t="s">
        <v>32</v>
      </c>
      <c r="AO11" s="5"/>
      <c r="AP11" s="5"/>
      <c r="AQ11" s="5"/>
      <c r="AR11" s="5"/>
      <c r="AS11" s="5"/>
      <c r="AT11" s="5"/>
      <c r="AU11" s="5"/>
      <c r="AV11" s="5"/>
      <c r="AW11" s="5" t="s">
        <v>32</v>
      </c>
      <c r="AX11" s="5" t="s">
        <v>32</v>
      </c>
      <c r="AY11" s="5"/>
      <c r="AZ11" s="5" t="s">
        <v>32</v>
      </c>
    </row>
    <row r="12" spans="1:52" ht="26.25" customHeight="1">
      <c r="A12" s="63" t="s">
        <v>6</v>
      </c>
      <c r="B12" s="63" t="s">
        <v>7</v>
      </c>
      <c r="C12" s="83" t="s">
        <v>44</v>
      </c>
      <c r="D12" s="84"/>
      <c r="E12" s="84"/>
      <c r="F12" s="84"/>
      <c r="G12" s="84"/>
      <c r="H12" s="84"/>
      <c r="I12" s="85"/>
      <c r="J12" s="50" t="s">
        <v>65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65</v>
      </c>
      <c r="AR12" s="51"/>
      <c r="AS12" s="51"/>
      <c r="AT12" s="51"/>
      <c r="AU12" s="38"/>
      <c r="AV12" s="38"/>
      <c r="AW12" s="38"/>
      <c r="AX12" s="39"/>
      <c r="AY12" s="39"/>
      <c r="AZ12" s="39"/>
    </row>
    <row r="13" spans="1:52" ht="26.25" customHeight="1">
      <c r="A13" s="63"/>
      <c r="B13" s="63"/>
      <c r="C13" s="83" t="s">
        <v>96</v>
      </c>
      <c r="D13" s="84"/>
      <c r="E13" s="84"/>
      <c r="F13" s="84"/>
      <c r="G13" s="84"/>
      <c r="H13" s="84"/>
      <c r="I13" s="85"/>
      <c r="J13" s="79" t="s">
        <v>38</v>
      </c>
      <c r="K13" s="50" t="s">
        <v>67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0" t="s">
        <v>67</v>
      </c>
      <c r="AR13" s="51"/>
      <c r="AS13" s="51"/>
      <c r="AT13" s="51"/>
      <c r="AU13" s="39"/>
      <c r="AV13" s="39"/>
      <c r="AW13" s="39"/>
      <c r="AX13" s="39"/>
      <c r="AY13" s="39"/>
      <c r="AZ13" s="39"/>
    </row>
    <row r="14" spans="1:52" s="10" customFormat="1" ht="40.5" customHeight="1">
      <c r="A14" s="63"/>
      <c r="B14" s="63"/>
      <c r="C14" s="50" t="s">
        <v>104</v>
      </c>
      <c r="D14" s="61"/>
      <c r="E14" s="61"/>
      <c r="F14" s="61"/>
      <c r="G14" s="61"/>
      <c r="H14" s="36" t="s">
        <v>105</v>
      </c>
      <c r="I14" s="47" t="s">
        <v>106</v>
      </c>
      <c r="J14" s="80"/>
      <c r="K14" s="50" t="s">
        <v>104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0" t="s">
        <v>104</v>
      </c>
      <c r="AR14" s="51"/>
      <c r="AS14" s="51"/>
      <c r="AT14" s="51"/>
      <c r="AU14" s="40"/>
      <c r="AV14" s="40"/>
      <c r="AW14" s="41"/>
      <c r="AX14" s="53" t="s">
        <v>105</v>
      </c>
      <c r="AY14" s="55"/>
      <c r="AZ14" s="47" t="s">
        <v>106</v>
      </c>
    </row>
    <row r="15" spans="1:52" s="10" customFormat="1" ht="27" customHeight="1">
      <c r="A15" s="63"/>
      <c r="B15" s="63"/>
      <c r="C15" s="49" t="s">
        <v>74</v>
      </c>
      <c r="D15" s="77" t="s">
        <v>94</v>
      </c>
      <c r="E15" s="77" t="s">
        <v>45</v>
      </c>
      <c r="F15" s="77" t="s">
        <v>98</v>
      </c>
      <c r="G15" s="77" t="s">
        <v>99</v>
      </c>
      <c r="H15" s="47" t="s">
        <v>95</v>
      </c>
      <c r="I15" s="81"/>
      <c r="J15" s="80"/>
      <c r="K15" s="47" t="s">
        <v>17</v>
      </c>
      <c r="L15" s="22" t="s">
        <v>12</v>
      </c>
      <c r="M15" s="22"/>
      <c r="N15" s="79" t="s">
        <v>2</v>
      </c>
      <c r="O15" s="53" t="s">
        <v>12</v>
      </c>
      <c r="P15" s="54"/>
      <c r="Q15" s="54"/>
      <c r="R15" s="55"/>
      <c r="S15" s="93" t="s">
        <v>14</v>
      </c>
      <c r="T15" s="63" t="s">
        <v>12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71" t="s">
        <v>3</v>
      </c>
      <c r="AO15" s="63" t="s">
        <v>12</v>
      </c>
      <c r="AP15" s="63"/>
      <c r="AQ15" s="63"/>
      <c r="AR15" s="63"/>
      <c r="AS15" s="63"/>
      <c r="AT15" s="63"/>
      <c r="AU15" s="63"/>
      <c r="AV15" s="63"/>
      <c r="AW15" s="63"/>
      <c r="AX15" s="63" t="s">
        <v>0</v>
      </c>
      <c r="AY15" s="3" t="s">
        <v>12</v>
      </c>
      <c r="AZ15" s="81"/>
    </row>
    <row r="16" spans="1:52" s="10" customFormat="1" ht="31.5" customHeight="1">
      <c r="A16" s="63"/>
      <c r="B16" s="63"/>
      <c r="C16" s="80"/>
      <c r="D16" s="77"/>
      <c r="E16" s="77"/>
      <c r="F16" s="77"/>
      <c r="G16" s="77"/>
      <c r="H16" s="81"/>
      <c r="I16" s="81"/>
      <c r="J16" s="80"/>
      <c r="K16" s="81"/>
      <c r="L16" s="88" t="s">
        <v>31</v>
      </c>
      <c r="M16" s="88"/>
      <c r="N16" s="91"/>
      <c r="O16" s="49" t="s">
        <v>48</v>
      </c>
      <c r="P16" s="49" t="s">
        <v>47</v>
      </c>
      <c r="Q16" s="49" t="s">
        <v>46</v>
      </c>
      <c r="R16" s="49" t="s">
        <v>43</v>
      </c>
      <c r="S16" s="94"/>
      <c r="T16" s="53" t="s">
        <v>16</v>
      </c>
      <c r="U16" s="54"/>
      <c r="V16" s="54"/>
      <c r="W16" s="62"/>
      <c r="X16" s="72" t="s">
        <v>28</v>
      </c>
      <c r="Y16" s="63" t="s">
        <v>29</v>
      </c>
      <c r="Z16" s="63" t="s">
        <v>34</v>
      </c>
      <c r="AA16" s="63" t="s">
        <v>35</v>
      </c>
      <c r="AB16" s="64" t="s">
        <v>40</v>
      </c>
      <c r="AC16" s="63" t="s">
        <v>51</v>
      </c>
      <c r="AD16" s="63" t="s">
        <v>84</v>
      </c>
      <c r="AE16" s="63" t="s">
        <v>79</v>
      </c>
      <c r="AF16" s="63" t="s">
        <v>80</v>
      </c>
      <c r="AG16" s="65"/>
      <c r="AH16" s="65" t="s">
        <v>30</v>
      </c>
      <c r="AI16" s="65" t="s">
        <v>39</v>
      </c>
      <c r="AJ16" s="63" t="s">
        <v>57</v>
      </c>
      <c r="AK16" s="63" t="s">
        <v>107</v>
      </c>
      <c r="AL16" s="63"/>
      <c r="AM16" s="63"/>
      <c r="AN16" s="71"/>
      <c r="AO16" s="63" t="s">
        <v>91</v>
      </c>
      <c r="AP16" s="63" t="s">
        <v>90</v>
      </c>
      <c r="AQ16" s="63" t="s">
        <v>92</v>
      </c>
      <c r="AR16" s="63" t="s">
        <v>87</v>
      </c>
      <c r="AS16" s="63" t="s">
        <v>88</v>
      </c>
      <c r="AT16" s="63" t="s">
        <v>89</v>
      </c>
      <c r="AU16" s="63" t="s">
        <v>82</v>
      </c>
      <c r="AV16" s="63" t="s">
        <v>78</v>
      </c>
      <c r="AW16" s="56" t="s">
        <v>86</v>
      </c>
      <c r="AX16" s="63"/>
      <c r="AY16" s="49"/>
      <c r="AZ16" s="81"/>
    </row>
    <row r="17" spans="1:52" s="10" customFormat="1" ht="168.75" customHeight="1">
      <c r="A17" s="63"/>
      <c r="B17" s="63"/>
      <c r="C17" s="80"/>
      <c r="D17" s="77"/>
      <c r="E17" s="77"/>
      <c r="F17" s="77"/>
      <c r="G17" s="77"/>
      <c r="H17" s="82"/>
      <c r="I17" s="80"/>
      <c r="J17" s="48"/>
      <c r="K17" s="82"/>
      <c r="L17" s="89"/>
      <c r="M17" s="89"/>
      <c r="N17" s="92"/>
      <c r="O17" s="86"/>
      <c r="P17" s="86"/>
      <c r="Q17" s="86"/>
      <c r="R17" s="86"/>
      <c r="S17" s="95"/>
      <c r="T17" s="63" t="s">
        <v>25</v>
      </c>
      <c r="U17" s="63" t="s">
        <v>26</v>
      </c>
      <c r="V17" s="63" t="s">
        <v>27</v>
      </c>
      <c r="W17" s="63" t="s">
        <v>93</v>
      </c>
      <c r="X17" s="72"/>
      <c r="Y17" s="63"/>
      <c r="Z17" s="63"/>
      <c r="AA17" s="63"/>
      <c r="AB17" s="64"/>
      <c r="AC17" s="63"/>
      <c r="AD17" s="63"/>
      <c r="AE17" s="63"/>
      <c r="AF17" s="63"/>
      <c r="AG17" s="65"/>
      <c r="AH17" s="65"/>
      <c r="AI17" s="65"/>
      <c r="AJ17" s="63"/>
      <c r="AK17" s="63"/>
      <c r="AL17" s="63"/>
      <c r="AM17" s="63"/>
      <c r="AN17" s="71"/>
      <c r="AO17" s="63"/>
      <c r="AP17" s="63"/>
      <c r="AQ17" s="63"/>
      <c r="AR17" s="63"/>
      <c r="AS17" s="63"/>
      <c r="AT17" s="63"/>
      <c r="AU17" s="78"/>
      <c r="AV17" s="78"/>
      <c r="AW17" s="44"/>
      <c r="AX17" s="63"/>
      <c r="AY17" s="86"/>
      <c r="AZ17" s="80"/>
    </row>
    <row r="18" spans="1:52" s="10" customFormat="1" ht="32.25" customHeight="1">
      <c r="A18" s="63"/>
      <c r="B18" s="63"/>
      <c r="C18" s="37"/>
      <c r="D18" s="21" t="s">
        <v>101</v>
      </c>
      <c r="E18" s="21" t="s">
        <v>100</v>
      </c>
      <c r="F18" s="21" t="s">
        <v>102</v>
      </c>
      <c r="G18" s="21" t="s">
        <v>103</v>
      </c>
      <c r="H18" s="21" t="s">
        <v>97</v>
      </c>
      <c r="I18" s="48"/>
      <c r="J18" s="21" t="s">
        <v>33</v>
      </c>
      <c r="K18" s="21" t="s">
        <v>24</v>
      </c>
      <c r="L18" s="90"/>
      <c r="M18" s="90"/>
      <c r="N18" s="3" t="s">
        <v>23</v>
      </c>
      <c r="O18" s="87"/>
      <c r="P18" s="87"/>
      <c r="Q18" s="87"/>
      <c r="R18" s="87"/>
      <c r="S18" s="21" t="s">
        <v>22</v>
      </c>
      <c r="T18" s="63"/>
      <c r="U18" s="63"/>
      <c r="V18" s="63"/>
      <c r="W18" s="63"/>
      <c r="X18" s="72"/>
      <c r="Y18" s="63"/>
      <c r="Z18" s="63"/>
      <c r="AA18" s="63"/>
      <c r="AB18" s="64"/>
      <c r="AC18" s="63"/>
      <c r="AD18" s="63"/>
      <c r="AE18" s="63"/>
      <c r="AF18" s="63"/>
      <c r="AG18" s="65"/>
      <c r="AH18" s="65"/>
      <c r="AI18" s="65"/>
      <c r="AJ18" s="63"/>
      <c r="AK18" s="63"/>
      <c r="AL18" s="63"/>
      <c r="AM18" s="63"/>
      <c r="AN18" s="21" t="s">
        <v>21</v>
      </c>
      <c r="AO18" s="63"/>
      <c r="AP18" s="63"/>
      <c r="AQ18" s="63"/>
      <c r="AR18" s="63"/>
      <c r="AS18" s="63"/>
      <c r="AT18" s="63"/>
      <c r="AU18" s="78"/>
      <c r="AV18" s="78"/>
      <c r="AW18" s="44"/>
      <c r="AX18" s="3" t="s">
        <v>19</v>
      </c>
      <c r="AY18" s="48"/>
      <c r="AZ18" s="48"/>
    </row>
    <row r="19" spans="1:52" ht="36" customHeight="1">
      <c r="A19" s="9" t="s">
        <v>59</v>
      </c>
      <c r="B19" s="6" t="s">
        <v>41</v>
      </c>
      <c r="C19" s="2"/>
      <c r="D19" s="2">
        <v>184810</v>
      </c>
      <c r="E19" s="2">
        <f>50800+19600</f>
        <v>70400</v>
      </c>
      <c r="F19" s="2">
        <v>370976</v>
      </c>
      <c r="G19" s="2">
        <f>50000</f>
        <v>50000</v>
      </c>
      <c r="H19" s="2">
        <f>1000000</f>
        <v>1000000</v>
      </c>
      <c r="I19" s="2">
        <f aca="true" t="shared" si="0" ref="I19:I24">D19+E19+F19+G19+H19</f>
        <v>1676186</v>
      </c>
      <c r="J19" s="2"/>
      <c r="K19" s="2"/>
      <c r="L19" s="2"/>
      <c r="M19" s="2"/>
      <c r="N19" s="2">
        <f>SUM(O19:R19)</f>
        <v>0</v>
      </c>
      <c r="O19" s="2"/>
      <c r="P19" s="2"/>
      <c r="Q19" s="2"/>
      <c r="R19" s="2"/>
      <c r="S19" s="4">
        <f aca="true" t="shared" si="1" ref="S19:S24">SUM(T19:AM19)</f>
        <v>11000</v>
      </c>
      <c r="T19" s="2"/>
      <c r="U19" s="2"/>
      <c r="V19" s="2"/>
      <c r="W19" s="2"/>
      <c r="X19" s="1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f>11000</f>
        <v>11000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4">
        <f aca="true" t="shared" si="2" ref="AZ19:AZ24">J19+K19+S19+AN19+AX19</f>
        <v>11000</v>
      </c>
    </row>
    <row r="20" spans="1:52" ht="36" customHeight="1">
      <c r="A20" s="9" t="s">
        <v>62</v>
      </c>
      <c r="B20" s="6" t="s">
        <v>68</v>
      </c>
      <c r="C20" s="2"/>
      <c r="D20" s="2"/>
      <c r="E20" s="2"/>
      <c r="F20" s="2"/>
      <c r="G20" s="2"/>
      <c r="H20" s="2"/>
      <c r="I20" s="2">
        <f t="shared" si="0"/>
        <v>0</v>
      </c>
      <c r="J20" s="2"/>
      <c r="K20" s="2">
        <v>1344800</v>
      </c>
      <c r="L20" s="2"/>
      <c r="M20" s="2"/>
      <c r="N20" s="2">
        <f>SUM(O20:R20)</f>
        <v>0</v>
      </c>
      <c r="O20" s="2"/>
      <c r="P20" s="2"/>
      <c r="Q20" s="2"/>
      <c r="R20" s="2"/>
      <c r="S20" s="4">
        <f t="shared" si="1"/>
        <v>1970182</v>
      </c>
      <c r="T20" s="2"/>
      <c r="U20" s="2">
        <v>477000</v>
      </c>
      <c r="V20" s="2">
        <v>57350</v>
      </c>
      <c r="W20" s="2">
        <f>5600</f>
        <v>5600</v>
      </c>
      <c r="X20" s="2">
        <v>36232</v>
      </c>
      <c r="Y20" s="2">
        <f>20000+10000</f>
        <v>30000</v>
      </c>
      <c r="Z20" s="2"/>
      <c r="AA20" s="2"/>
      <c r="AB20" s="2">
        <v>639000</v>
      </c>
      <c r="AC20" s="2"/>
      <c r="AD20" s="2">
        <f>500000</f>
        <v>500000</v>
      </c>
      <c r="AE20" s="2">
        <f>25000</f>
        <v>25000</v>
      </c>
      <c r="AF20" s="2">
        <f>200000</f>
        <v>200000</v>
      </c>
      <c r="AG20" s="2"/>
      <c r="AH20" s="2"/>
      <c r="AI20" s="2"/>
      <c r="AJ20" s="2"/>
      <c r="AK20" s="2"/>
      <c r="AL20" s="2"/>
      <c r="AM20" s="2"/>
      <c r="AN20" s="2">
        <f>SUM(AO20:AW20)</f>
        <v>0</v>
      </c>
      <c r="AO20" s="2"/>
      <c r="AP20" s="2"/>
      <c r="AQ20" s="2"/>
      <c r="AR20" s="2"/>
      <c r="AS20" s="2"/>
      <c r="AT20" s="2"/>
      <c r="AU20" s="2"/>
      <c r="AV20" s="2"/>
      <c r="AW20" s="2"/>
      <c r="AX20" s="2">
        <f>AY20</f>
        <v>0</v>
      </c>
      <c r="AY20" s="2"/>
      <c r="AZ20" s="4">
        <f t="shared" si="2"/>
        <v>3314982</v>
      </c>
    </row>
    <row r="21" spans="1:52" ht="36.75" customHeight="1">
      <c r="A21" s="9" t="s">
        <v>5</v>
      </c>
      <c r="B21" s="6" t="s">
        <v>69</v>
      </c>
      <c r="C21" s="2"/>
      <c r="D21" s="2"/>
      <c r="E21" s="2"/>
      <c r="F21" s="2"/>
      <c r="G21" s="2"/>
      <c r="H21" s="2"/>
      <c r="I21" s="2">
        <f t="shared" si="0"/>
        <v>0</v>
      </c>
      <c r="J21" s="2"/>
      <c r="K21" s="2"/>
      <c r="L21" s="2"/>
      <c r="M21" s="2"/>
      <c r="N21" s="2">
        <f>SUM(O21:R21)</f>
        <v>0</v>
      </c>
      <c r="O21" s="2"/>
      <c r="P21" s="2"/>
      <c r="Q21" s="2"/>
      <c r="R21" s="2"/>
      <c r="S21" s="4">
        <f t="shared" si="1"/>
        <v>96592</v>
      </c>
      <c r="T21" s="2"/>
      <c r="U21" s="2"/>
      <c r="V21" s="2"/>
      <c r="W21" s="2"/>
      <c r="X21" s="1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96592</v>
      </c>
      <c r="AK21" s="2"/>
      <c r="AL21" s="2"/>
      <c r="AM21" s="2"/>
      <c r="AN21" s="2">
        <f>SUM(AO21:AW21)</f>
        <v>0</v>
      </c>
      <c r="AO21" s="2"/>
      <c r="AP21" s="2"/>
      <c r="AQ21" s="2"/>
      <c r="AR21" s="2"/>
      <c r="AS21" s="2"/>
      <c r="AT21" s="2"/>
      <c r="AU21" s="2"/>
      <c r="AV21" s="2"/>
      <c r="AW21" s="2"/>
      <c r="AX21" s="2">
        <f>AY21</f>
        <v>0</v>
      </c>
      <c r="AY21" s="2"/>
      <c r="AZ21" s="4">
        <f t="shared" si="2"/>
        <v>96592</v>
      </c>
    </row>
    <row r="22" spans="1:52" ht="36.75" customHeight="1">
      <c r="A22" s="9" t="s">
        <v>60</v>
      </c>
      <c r="B22" s="6" t="s">
        <v>70</v>
      </c>
      <c r="C22" s="2"/>
      <c r="D22" s="2"/>
      <c r="E22" s="2"/>
      <c r="F22" s="2"/>
      <c r="G22" s="2"/>
      <c r="H22" s="2"/>
      <c r="I22" s="2">
        <f t="shared" si="0"/>
        <v>0</v>
      </c>
      <c r="J22" s="2"/>
      <c r="K22" s="2"/>
      <c r="L22" s="2"/>
      <c r="M22" s="2"/>
      <c r="N22" s="2"/>
      <c r="O22" s="2"/>
      <c r="P22" s="2"/>
      <c r="Q22" s="2"/>
      <c r="R22" s="2"/>
      <c r="S22" s="4">
        <f t="shared" si="1"/>
        <v>415321</v>
      </c>
      <c r="T22" s="2">
        <f>431921-16600</f>
        <v>415321</v>
      </c>
      <c r="U22" s="2"/>
      <c r="V22" s="2"/>
      <c r="W22" s="2"/>
      <c r="X22" s="1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4">
        <f t="shared" si="2"/>
        <v>415321</v>
      </c>
    </row>
    <row r="23" spans="1:52" ht="36.75" customHeight="1">
      <c r="A23" s="9" t="s">
        <v>61</v>
      </c>
      <c r="B23" s="6" t="s">
        <v>71</v>
      </c>
      <c r="C23" s="2"/>
      <c r="D23" s="2"/>
      <c r="E23" s="2"/>
      <c r="F23" s="2"/>
      <c r="G23" s="2"/>
      <c r="H23" s="2"/>
      <c r="I23" s="2">
        <f t="shared" si="0"/>
        <v>0</v>
      </c>
      <c r="J23" s="2"/>
      <c r="K23" s="2"/>
      <c r="L23" s="2"/>
      <c r="M23" s="2"/>
      <c r="N23" s="2">
        <f>SUM(O23:R23)</f>
        <v>0</v>
      </c>
      <c r="O23" s="2"/>
      <c r="P23" s="2"/>
      <c r="Q23" s="2"/>
      <c r="R23" s="2"/>
      <c r="S23" s="4">
        <f t="shared" si="1"/>
        <v>653270</v>
      </c>
      <c r="T23" s="2"/>
      <c r="U23" s="2"/>
      <c r="V23" s="2"/>
      <c r="W23" s="2"/>
      <c r="X23" s="1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v>653270</v>
      </c>
      <c r="AJ23" s="2"/>
      <c r="AK23" s="2"/>
      <c r="AL23" s="2"/>
      <c r="AM23" s="2"/>
      <c r="AN23" s="2">
        <f>SUM(AO23:AW23)</f>
        <v>0</v>
      </c>
      <c r="AO23" s="2"/>
      <c r="AP23" s="2"/>
      <c r="AQ23" s="2"/>
      <c r="AR23" s="2"/>
      <c r="AS23" s="2"/>
      <c r="AT23" s="2"/>
      <c r="AU23" s="2"/>
      <c r="AV23" s="2"/>
      <c r="AW23" s="2"/>
      <c r="AX23" s="2">
        <f>AY23</f>
        <v>0</v>
      </c>
      <c r="AY23" s="2"/>
      <c r="AZ23" s="4">
        <f t="shared" si="2"/>
        <v>653270</v>
      </c>
    </row>
    <row r="24" spans="1:52" ht="26.25" customHeight="1">
      <c r="A24" s="9"/>
      <c r="B24" s="6" t="s">
        <v>11</v>
      </c>
      <c r="C24" s="2"/>
      <c r="D24" s="2"/>
      <c r="E24" s="2"/>
      <c r="F24" s="2"/>
      <c r="G24" s="2"/>
      <c r="H24" s="2"/>
      <c r="I24" s="2">
        <f t="shared" si="0"/>
        <v>0</v>
      </c>
      <c r="J24" s="2">
        <v>46215800</v>
      </c>
      <c r="K24" s="2"/>
      <c r="L24" s="2"/>
      <c r="M24" s="2"/>
      <c r="N24" s="2">
        <f>SUM(O24:R24)</f>
        <v>0</v>
      </c>
      <c r="O24" s="2"/>
      <c r="P24" s="2"/>
      <c r="Q24" s="2"/>
      <c r="R24" s="2"/>
      <c r="S24" s="4">
        <f t="shared" si="1"/>
        <v>0</v>
      </c>
      <c r="T24" s="2"/>
      <c r="U24" s="2"/>
      <c r="V24" s="2"/>
      <c r="W24" s="2"/>
      <c r="X24" s="1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f>SUM(AO24:AW24)</f>
        <v>393728</v>
      </c>
      <c r="AO24" s="2"/>
      <c r="AP24" s="2">
        <v>20000</v>
      </c>
      <c r="AQ24" s="2">
        <v>32000</v>
      </c>
      <c r="AR24" s="2">
        <v>49927</v>
      </c>
      <c r="AS24" s="2">
        <v>49889</v>
      </c>
      <c r="AT24" s="2">
        <v>49912</v>
      </c>
      <c r="AU24" s="2">
        <v>100000</v>
      </c>
      <c r="AV24" s="2">
        <f>25000</f>
        <v>25000</v>
      </c>
      <c r="AW24" s="2">
        <f>67000</f>
        <v>67000</v>
      </c>
      <c r="AX24" s="2">
        <f>AY24</f>
        <v>0</v>
      </c>
      <c r="AY24" s="2"/>
      <c r="AZ24" s="4">
        <f t="shared" si="2"/>
        <v>46609528</v>
      </c>
    </row>
    <row r="25" spans="1:52" ht="22.5" customHeight="1">
      <c r="A25" s="7"/>
      <c r="B25" s="7" t="s">
        <v>10</v>
      </c>
      <c r="C25" s="4">
        <f aca="true" t="shared" si="3" ref="C25:AH25">SUM(C19:C24)</f>
        <v>0</v>
      </c>
      <c r="D25" s="4">
        <f t="shared" si="3"/>
        <v>184810</v>
      </c>
      <c r="E25" s="4">
        <f t="shared" si="3"/>
        <v>70400</v>
      </c>
      <c r="F25" s="4">
        <f t="shared" si="3"/>
        <v>370976</v>
      </c>
      <c r="G25" s="4">
        <f t="shared" si="3"/>
        <v>50000</v>
      </c>
      <c r="H25" s="4">
        <f t="shared" si="3"/>
        <v>1000000</v>
      </c>
      <c r="I25" s="4">
        <f t="shared" si="3"/>
        <v>1676186</v>
      </c>
      <c r="J25" s="4">
        <f t="shared" si="3"/>
        <v>46215800</v>
      </c>
      <c r="K25" s="4">
        <f t="shared" si="3"/>
        <v>1344800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4">
        <f t="shared" si="3"/>
        <v>0</v>
      </c>
      <c r="R25" s="4">
        <f t="shared" si="3"/>
        <v>0</v>
      </c>
      <c r="S25" s="4">
        <f t="shared" si="3"/>
        <v>3146365</v>
      </c>
      <c r="T25" s="4">
        <f t="shared" si="3"/>
        <v>415321</v>
      </c>
      <c r="U25" s="4">
        <f t="shared" si="3"/>
        <v>477000</v>
      </c>
      <c r="V25" s="4">
        <f t="shared" si="3"/>
        <v>57350</v>
      </c>
      <c r="W25" s="4">
        <f t="shared" si="3"/>
        <v>5600</v>
      </c>
      <c r="X25" s="4">
        <f t="shared" si="3"/>
        <v>36232</v>
      </c>
      <c r="Y25" s="4">
        <f t="shared" si="3"/>
        <v>30000</v>
      </c>
      <c r="Z25" s="4">
        <f t="shared" si="3"/>
        <v>0</v>
      </c>
      <c r="AA25" s="4">
        <f t="shared" si="3"/>
        <v>0</v>
      </c>
      <c r="AB25" s="4">
        <f t="shared" si="3"/>
        <v>639000</v>
      </c>
      <c r="AC25" s="4">
        <f t="shared" si="3"/>
        <v>0</v>
      </c>
      <c r="AD25" s="4">
        <f t="shared" si="3"/>
        <v>500000</v>
      </c>
      <c r="AE25" s="4">
        <f t="shared" si="3"/>
        <v>25000</v>
      </c>
      <c r="AF25" s="4">
        <f t="shared" si="3"/>
        <v>200000</v>
      </c>
      <c r="AG25" s="4">
        <f t="shared" si="3"/>
        <v>0</v>
      </c>
      <c r="AH25" s="4">
        <f t="shared" si="3"/>
        <v>0</v>
      </c>
      <c r="AI25" s="4">
        <f aca="true" t="shared" si="4" ref="AI25:AZ25">SUM(AI19:AI24)</f>
        <v>653270</v>
      </c>
      <c r="AJ25" s="4">
        <f t="shared" si="4"/>
        <v>96592</v>
      </c>
      <c r="AK25" s="4">
        <f t="shared" si="4"/>
        <v>11000</v>
      </c>
      <c r="AL25" s="4">
        <f t="shared" si="4"/>
        <v>0</v>
      </c>
      <c r="AM25" s="4">
        <f t="shared" si="4"/>
        <v>0</v>
      </c>
      <c r="AN25" s="4">
        <f t="shared" si="4"/>
        <v>393728</v>
      </c>
      <c r="AO25" s="4">
        <f t="shared" si="4"/>
        <v>0</v>
      </c>
      <c r="AP25" s="4">
        <f t="shared" si="4"/>
        <v>20000</v>
      </c>
      <c r="AQ25" s="4">
        <f t="shared" si="4"/>
        <v>32000</v>
      </c>
      <c r="AR25" s="4">
        <f t="shared" si="4"/>
        <v>49927</v>
      </c>
      <c r="AS25" s="4">
        <f t="shared" si="4"/>
        <v>49889</v>
      </c>
      <c r="AT25" s="4">
        <f t="shared" si="4"/>
        <v>49912</v>
      </c>
      <c r="AU25" s="4">
        <f t="shared" si="4"/>
        <v>100000</v>
      </c>
      <c r="AV25" s="4">
        <f t="shared" si="4"/>
        <v>25000</v>
      </c>
      <c r="AW25" s="4">
        <f t="shared" si="4"/>
        <v>67000</v>
      </c>
      <c r="AX25" s="4">
        <f t="shared" si="4"/>
        <v>0</v>
      </c>
      <c r="AY25" s="4">
        <f t="shared" si="4"/>
        <v>0</v>
      </c>
      <c r="AZ25" s="4">
        <f t="shared" si="4"/>
        <v>51100693</v>
      </c>
    </row>
    <row r="26" spans="1:52" ht="22.5" customHeight="1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1" s="19" customFormat="1" ht="31.5" customHeight="1">
      <c r="A27" s="17"/>
      <c r="B27" s="18"/>
      <c r="C27" s="73" t="s">
        <v>36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Q27" s="18"/>
      <c r="S27" s="18"/>
      <c r="V27" s="73"/>
      <c r="W27" s="73"/>
      <c r="X27" s="73"/>
      <c r="Z27" s="18"/>
      <c r="AI27" s="18"/>
      <c r="AN27" s="73" t="s">
        <v>37</v>
      </c>
      <c r="AO27" s="73"/>
      <c r="AP27" s="73"/>
      <c r="AQ27" s="18"/>
      <c r="AR27" s="18"/>
      <c r="AS27" s="18"/>
      <c r="AT27" s="18"/>
      <c r="AU27" s="18"/>
      <c r="AV27" s="18" t="s">
        <v>37</v>
      </c>
      <c r="AY27" s="18" t="s">
        <v>37</v>
      </c>
    </row>
  </sheetData>
  <sheetProtection/>
  <mergeCells count="89">
    <mergeCell ref="AO7:AP7"/>
    <mergeCell ref="C8:AN8"/>
    <mergeCell ref="AO8:AP8"/>
    <mergeCell ref="C9:AN9"/>
    <mergeCell ref="AO9:AP9"/>
    <mergeCell ref="U2:AN2"/>
    <mergeCell ref="U3:AN3"/>
    <mergeCell ref="U4:AN4"/>
    <mergeCell ref="V27:X27"/>
    <mergeCell ref="U17:U18"/>
    <mergeCell ref="C6:AN6"/>
    <mergeCell ref="C7:AN7"/>
    <mergeCell ref="AN27:AP27"/>
    <mergeCell ref="J12:AP12"/>
    <mergeCell ref="K13:AP13"/>
    <mergeCell ref="K14:AP14"/>
    <mergeCell ref="C27:O27"/>
    <mergeCell ref="AT2:AZ2"/>
    <mergeCell ref="AT3:AZ3"/>
    <mergeCell ref="AY16:AY18"/>
    <mergeCell ref="AX14:AY14"/>
    <mergeCell ref="AX15:AX17"/>
    <mergeCell ref="AZ14:AZ18"/>
    <mergeCell ref="AQ12:AT12"/>
    <mergeCell ref="AQ13:AT13"/>
    <mergeCell ref="AQ14:AT14"/>
    <mergeCell ref="AW16:AW18"/>
    <mergeCell ref="AS16:AS18"/>
    <mergeCell ref="AV16:AV18"/>
    <mergeCell ref="AD16:AD18"/>
    <mergeCell ref="A12:A18"/>
    <mergeCell ref="B12:B18"/>
    <mergeCell ref="N15:N17"/>
    <mergeCell ref="AC16:AC18"/>
    <mergeCell ref="M16:M18"/>
    <mergeCell ref="O16:O18"/>
    <mergeCell ref="O15:R15"/>
    <mergeCell ref="S15:S17"/>
    <mergeCell ref="D15:D17"/>
    <mergeCell ref="AK16:AK18"/>
    <mergeCell ref="Q16:Q18"/>
    <mergeCell ref="T17:T18"/>
    <mergeCell ref="AO16:AO18"/>
    <mergeCell ref="V17:V18"/>
    <mergeCell ref="AA16:AA18"/>
    <mergeCell ref="Y16:Y18"/>
    <mergeCell ref="Z16:Z18"/>
    <mergeCell ref="AN15:AN17"/>
    <mergeCell ref="AG16:AG18"/>
    <mergeCell ref="AM16:AM18"/>
    <mergeCell ref="T15:AM15"/>
    <mergeCell ref="AU16:AU18"/>
    <mergeCell ref="AB16:AB18"/>
    <mergeCell ref="AI16:AI18"/>
    <mergeCell ref="AL16:AL18"/>
    <mergeCell ref="AR16:AR18"/>
    <mergeCell ref="AP16:AP18"/>
    <mergeCell ref="AQ16:AQ18"/>
    <mergeCell ref="AF16:AF18"/>
    <mergeCell ref="L2:N2"/>
    <mergeCell ref="S2:T2"/>
    <mergeCell ref="I14:I18"/>
    <mergeCell ref="P16:P18"/>
    <mergeCell ref="L16:L18"/>
    <mergeCell ref="R16:R18"/>
    <mergeCell ref="J13:J17"/>
    <mergeCell ref="T16:W16"/>
    <mergeCell ref="W17:W18"/>
    <mergeCell ref="K15:K17"/>
    <mergeCell ref="E1:F1"/>
    <mergeCell ref="H1:I1"/>
    <mergeCell ref="E2:F2"/>
    <mergeCell ref="H2:K2"/>
    <mergeCell ref="H15:H17"/>
    <mergeCell ref="C12:I12"/>
    <mergeCell ref="C13:I13"/>
    <mergeCell ref="C15:C17"/>
    <mergeCell ref="G15:G17"/>
    <mergeCell ref="F15:F17"/>
    <mergeCell ref="E5:F5"/>
    <mergeCell ref="AT4:AZ4"/>
    <mergeCell ref="E15:E17"/>
    <mergeCell ref="AH16:AH18"/>
    <mergeCell ref="AJ16:AJ18"/>
    <mergeCell ref="X16:X18"/>
    <mergeCell ref="AT16:AT18"/>
    <mergeCell ref="AE16:AE18"/>
    <mergeCell ref="AO15:AW15"/>
    <mergeCell ref="C14:G14"/>
  </mergeCells>
  <printOptions horizontalCentered="1"/>
  <pageMargins left="0.2362204724409449" right="0.15748031496062992" top="0.5905511811023623" bottom="0.2362204724409449" header="0.15748031496062992" footer="0.15748031496062992"/>
  <pageSetup fitToHeight="20" horizontalDpi="600" verticalDpi="600" orientation="landscape" paperSize="9" scale="60" r:id="rId1"/>
  <headerFooter alignWithMargins="0">
    <oddFooter>&amp;R&amp;P</oddFooter>
  </headerFooter>
  <colBreaks count="2" manualBreakCount="2">
    <brk id="40" max="26" man="1"/>
    <brk id="52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6"/>
  <sheetViews>
    <sheetView showZeros="0" tabSelected="1" view="pageBreakPreview" zoomScale="75" zoomScaleNormal="70" zoomScaleSheetLayoutView="75" zoomScalePageLayoutView="0" workbookViewId="0" topLeftCell="A13">
      <selection activeCell="S10" sqref="K1:S16384"/>
    </sheetView>
  </sheetViews>
  <sheetFormatPr defaultColWidth="17.75390625" defaultRowHeight="12.75"/>
  <cols>
    <col min="1" max="1" width="16.875" style="8" customWidth="1"/>
    <col min="2" max="2" width="39.00390625" style="1" customWidth="1"/>
    <col min="3" max="3" width="22.875" style="1" customWidth="1"/>
    <col min="4" max="4" width="20.25390625" style="1" hidden="1" customWidth="1"/>
    <col min="5" max="5" width="20.25390625" style="1" customWidth="1"/>
    <col min="6" max="6" width="21.25390625" style="1" hidden="1" customWidth="1"/>
    <col min="7" max="7" width="21.25390625" style="1" customWidth="1"/>
    <col min="8" max="8" width="15.75390625" style="1" customWidth="1"/>
    <col min="9" max="9" width="21.25390625" style="1" hidden="1" customWidth="1"/>
    <col min="10" max="10" width="15.75390625" style="1" customWidth="1"/>
    <col min="11" max="11" width="19.875" style="1" hidden="1" customWidth="1"/>
    <col min="12" max="14" width="16.25390625" style="1" hidden="1" customWidth="1"/>
    <col min="15" max="15" width="22.375" style="1" hidden="1" customWidth="1"/>
    <col min="16" max="16" width="21.125" style="1" hidden="1" customWidth="1"/>
    <col min="17" max="17" width="19.625" style="1" hidden="1" customWidth="1"/>
    <col min="18" max="18" width="19.00390625" style="1" hidden="1" customWidth="1"/>
    <col min="19" max="19" width="18.25390625" style="1" hidden="1" customWidth="1"/>
    <col min="20" max="20" width="17.625" style="1" customWidth="1"/>
    <col min="21" max="21" width="14.875" style="1" hidden="1" customWidth="1"/>
    <col min="22" max="22" width="14.375" style="1" hidden="1" customWidth="1"/>
    <col min="23" max="23" width="21.00390625" style="1" hidden="1" customWidth="1"/>
    <col min="24" max="24" width="18.125" style="1" hidden="1" customWidth="1"/>
    <col min="25" max="25" width="20.375" style="14" hidden="1" customWidth="1"/>
    <col min="26" max="26" width="18.375" style="1" customWidth="1"/>
    <col min="27" max="28" width="16.625" style="1" hidden="1" customWidth="1"/>
    <col min="29" max="29" width="16.25390625" style="1" customWidth="1"/>
    <col min="30" max="32" width="16.625" style="1" hidden="1" customWidth="1"/>
    <col min="33" max="33" width="3.25390625" style="1" hidden="1" customWidth="1"/>
    <col min="34" max="34" width="17.375" style="1" customWidth="1"/>
    <col min="35" max="35" width="19.375" style="1" hidden="1" customWidth="1"/>
    <col min="36" max="36" width="25.125" style="1" hidden="1" customWidth="1"/>
    <col min="37" max="37" width="25.00390625" style="1" hidden="1" customWidth="1"/>
    <col min="38" max="38" width="18.875" style="1" hidden="1" customWidth="1"/>
    <col min="39" max="39" width="17.375" style="1" hidden="1" customWidth="1"/>
    <col min="40" max="40" width="16.75390625" style="1" hidden="1" customWidth="1"/>
    <col min="41" max="41" width="22.125" style="1" hidden="1" customWidth="1"/>
    <col min="42" max="42" width="14.625" style="1" hidden="1" customWidth="1"/>
    <col min="43" max="44" width="25.00390625" style="1" hidden="1" customWidth="1"/>
    <col min="45" max="45" width="27.125" style="1" hidden="1" customWidth="1"/>
    <col min="46" max="46" width="28.125" style="1" hidden="1" customWidth="1"/>
    <col min="47" max="47" width="27.00390625" style="1" hidden="1" customWidth="1"/>
    <col min="48" max="48" width="22.125" style="1" hidden="1" customWidth="1"/>
    <col min="49" max="49" width="24.25390625" style="1" hidden="1" customWidth="1"/>
    <col min="50" max="50" width="26.625" style="1" hidden="1" customWidth="1"/>
    <col min="51" max="51" width="24.75390625" style="1" hidden="1" customWidth="1"/>
    <col min="52" max="52" width="21.00390625" style="1" hidden="1" customWidth="1"/>
    <col min="53" max="53" width="17.25390625" style="1" customWidth="1"/>
    <col min="54" max="16384" width="17.75390625" style="1" customWidth="1"/>
  </cols>
  <sheetData>
    <row r="1" spans="3:47" ht="21.75" customHeight="1">
      <c r="C1" s="11"/>
      <c r="E1" s="66"/>
      <c r="F1" s="66"/>
      <c r="G1" s="13"/>
      <c r="H1" s="13"/>
      <c r="I1" s="66"/>
      <c r="J1" s="66"/>
      <c r="K1" s="11"/>
      <c r="L1" s="11"/>
      <c r="M1" s="11"/>
      <c r="N1" s="11"/>
      <c r="O1" s="11"/>
      <c r="P1" s="11"/>
      <c r="Q1" s="11"/>
      <c r="R1" s="25"/>
      <c r="S1" s="13"/>
      <c r="T1" s="13"/>
      <c r="U1" s="14"/>
      <c r="V1" s="34"/>
      <c r="W1" s="34"/>
      <c r="X1" s="34" t="s">
        <v>83</v>
      </c>
      <c r="Y1" s="13"/>
      <c r="Z1" s="25" t="s">
        <v>83</v>
      </c>
      <c r="AA1" s="25"/>
      <c r="AB1" s="25"/>
      <c r="AC1" s="25"/>
      <c r="AD1" s="13"/>
      <c r="AE1" s="13" t="s">
        <v>4</v>
      </c>
      <c r="AF1" s="14"/>
      <c r="AG1" s="11"/>
      <c r="AH1" s="11"/>
      <c r="AI1" s="11"/>
      <c r="AJ1" s="11"/>
      <c r="AK1" s="11"/>
      <c r="AL1" s="34"/>
      <c r="AM1" s="34"/>
      <c r="AN1" s="34" t="s">
        <v>83</v>
      </c>
      <c r="AO1" s="34"/>
      <c r="AP1" s="35"/>
      <c r="AQ1" s="13"/>
      <c r="AR1" s="11"/>
      <c r="AS1" s="11"/>
      <c r="AU1" s="34" t="s">
        <v>83</v>
      </c>
    </row>
    <row r="2" spans="3:53" ht="21.75" customHeight="1">
      <c r="C2" s="12"/>
      <c r="E2" s="67"/>
      <c r="F2" s="67"/>
      <c r="G2" s="12"/>
      <c r="H2" s="12"/>
      <c r="I2" s="67"/>
      <c r="J2" s="67"/>
      <c r="K2" s="67"/>
      <c r="L2" s="67"/>
      <c r="M2" s="70"/>
      <c r="N2" s="70"/>
      <c r="O2" s="70"/>
      <c r="P2" s="12"/>
      <c r="Q2" s="12"/>
      <c r="R2" s="12"/>
      <c r="S2" s="26"/>
      <c r="T2" s="70"/>
      <c r="U2" s="70"/>
      <c r="V2" s="70" t="s">
        <v>72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</row>
    <row r="3" spans="3:53" ht="21.75" customHeight="1">
      <c r="C3" s="12"/>
      <c r="E3" s="12"/>
      <c r="F3" s="12"/>
      <c r="G3" s="12"/>
      <c r="H3" s="12"/>
      <c r="I3" s="12"/>
      <c r="J3" s="12"/>
      <c r="K3" s="33"/>
      <c r="L3" s="33"/>
      <c r="M3" s="26"/>
      <c r="N3" s="26"/>
      <c r="O3" s="26"/>
      <c r="P3" s="12"/>
      <c r="Q3" s="12"/>
      <c r="R3" s="12"/>
      <c r="S3" s="26"/>
      <c r="T3" s="26"/>
      <c r="U3" s="26"/>
      <c r="V3" s="70" t="s">
        <v>73</v>
      </c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</row>
    <row r="4" spans="3:53" ht="35.25" customHeight="1">
      <c r="C4" s="12"/>
      <c r="E4" s="12"/>
      <c r="F4" s="12"/>
      <c r="G4" s="12"/>
      <c r="H4" s="12"/>
      <c r="I4" s="12"/>
      <c r="J4" s="12"/>
      <c r="K4" s="33"/>
      <c r="L4" s="33"/>
      <c r="M4" s="26"/>
      <c r="N4" s="26"/>
      <c r="O4" s="26"/>
      <c r="P4" s="12"/>
      <c r="Q4" s="12"/>
      <c r="R4" s="12"/>
      <c r="S4" s="26"/>
      <c r="T4" s="26"/>
      <c r="U4" s="26"/>
      <c r="V4" s="70" t="s">
        <v>53</v>
      </c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</row>
    <row r="5" spans="3:53" ht="35.25" customHeight="1">
      <c r="C5" s="12"/>
      <c r="E5" s="12"/>
      <c r="F5" s="12"/>
      <c r="G5" s="12"/>
      <c r="H5" s="12"/>
      <c r="I5" s="12"/>
      <c r="J5" s="12"/>
      <c r="K5" s="33"/>
      <c r="L5" s="33"/>
      <c r="M5" s="26"/>
      <c r="N5" s="26"/>
      <c r="O5" s="26"/>
      <c r="P5" s="12"/>
      <c r="Q5" s="12"/>
      <c r="R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2:53" ht="24" customHeight="1">
      <c r="B6" s="59" t="s">
        <v>81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</row>
    <row r="7" spans="2:53" ht="25.5" customHeight="1">
      <c r="B7" s="59" t="s">
        <v>54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</row>
    <row r="8" spans="2:53" ht="23.25" customHeight="1">
      <c r="B8" s="59" t="s">
        <v>20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</row>
    <row r="9" spans="2:53" ht="28.5" customHeight="1">
      <c r="B9" s="59" t="s">
        <v>56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</row>
    <row r="10" spans="1:53" ht="21.75" customHeight="1">
      <c r="A10" s="43" t="s">
        <v>64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5"/>
      <c r="Z10" s="1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5" t="s">
        <v>18</v>
      </c>
      <c r="AL10" s="5"/>
      <c r="AM10" s="5"/>
      <c r="AN10" s="5" t="s">
        <v>32</v>
      </c>
      <c r="AO10" s="5" t="s">
        <v>32</v>
      </c>
      <c r="AP10" s="5"/>
      <c r="AQ10" s="5"/>
      <c r="AR10" s="5"/>
      <c r="AS10" s="5"/>
      <c r="AT10" s="5"/>
      <c r="AU10" s="5"/>
      <c r="AV10" s="5"/>
      <c r="AW10" s="5"/>
      <c r="AX10" s="5" t="s">
        <v>32</v>
      </c>
      <c r="AY10" s="5" t="s">
        <v>32</v>
      </c>
      <c r="AZ10" s="5"/>
      <c r="BA10" s="5" t="s">
        <v>32</v>
      </c>
    </row>
    <row r="11" spans="1:53" ht="26.25" customHeight="1">
      <c r="A11" s="63" t="s">
        <v>6</v>
      </c>
      <c r="B11" s="63" t="s">
        <v>7</v>
      </c>
      <c r="C11" s="50" t="s">
        <v>44</v>
      </c>
      <c r="D11" s="51"/>
      <c r="E11" s="51"/>
      <c r="F11" s="51"/>
      <c r="G11" s="51"/>
      <c r="H11" s="51"/>
      <c r="I11" s="51"/>
      <c r="J11" s="52"/>
      <c r="K11" s="50" t="s">
        <v>65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 t="s">
        <v>65</v>
      </c>
      <c r="AS11" s="51"/>
      <c r="AT11" s="51"/>
      <c r="AU11" s="51"/>
      <c r="AV11" s="38"/>
      <c r="AW11" s="38"/>
      <c r="AX11" s="38"/>
      <c r="AY11" s="39"/>
      <c r="AZ11" s="39"/>
      <c r="BA11" s="39"/>
    </row>
    <row r="12" spans="1:53" ht="26.25" customHeight="1">
      <c r="A12" s="63"/>
      <c r="B12" s="63"/>
      <c r="C12" s="50" t="s">
        <v>96</v>
      </c>
      <c r="D12" s="51"/>
      <c r="E12" s="51"/>
      <c r="F12" s="51"/>
      <c r="G12" s="51"/>
      <c r="H12" s="51"/>
      <c r="I12" s="51"/>
      <c r="J12" s="52"/>
      <c r="K12" s="79" t="s">
        <v>38</v>
      </c>
      <c r="L12" s="50" t="s">
        <v>67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2"/>
      <c r="AR12" s="50" t="s">
        <v>67</v>
      </c>
      <c r="AS12" s="51"/>
      <c r="AT12" s="51"/>
      <c r="AU12" s="51"/>
      <c r="AV12" s="39"/>
      <c r="AW12" s="39"/>
      <c r="AX12" s="39"/>
      <c r="AY12" s="39"/>
      <c r="AZ12" s="39"/>
      <c r="BA12" s="39"/>
    </row>
    <row r="13" spans="1:53" s="10" customFormat="1" ht="40.5" customHeight="1">
      <c r="A13" s="63"/>
      <c r="B13" s="63"/>
      <c r="C13" s="50" t="s">
        <v>104</v>
      </c>
      <c r="D13" s="51"/>
      <c r="E13" s="51"/>
      <c r="F13" s="51"/>
      <c r="G13" s="51"/>
      <c r="H13" s="51"/>
      <c r="I13" s="36" t="s">
        <v>105</v>
      </c>
      <c r="J13" s="47" t="s">
        <v>106</v>
      </c>
      <c r="K13" s="91"/>
      <c r="L13" s="50" t="s">
        <v>104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2"/>
      <c r="AR13" s="50" t="s">
        <v>104</v>
      </c>
      <c r="AS13" s="51"/>
      <c r="AT13" s="51"/>
      <c r="AU13" s="51"/>
      <c r="AV13" s="40"/>
      <c r="AW13" s="40"/>
      <c r="AX13" s="41"/>
      <c r="AY13" s="53" t="s">
        <v>105</v>
      </c>
      <c r="AZ13" s="55"/>
      <c r="BA13" s="47" t="s">
        <v>106</v>
      </c>
    </row>
    <row r="14" spans="1:53" s="10" customFormat="1" ht="27" customHeight="1">
      <c r="A14" s="63"/>
      <c r="B14" s="63"/>
      <c r="C14" s="47" t="s">
        <v>109</v>
      </c>
      <c r="D14" s="47" t="s">
        <v>94</v>
      </c>
      <c r="E14" s="47" t="s">
        <v>45</v>
      </c>
      <c r="F14" s="47" t="s">
        <v>98</v>
      </c>
      <c r="G14" s="77" t="s">
        <v>111</v>
      </c>
      <c r="H14" s="47" t="s">
        <v>99</v>
      </c>
      <c r="I14" s="47" t="s">
        <v>95</v>
      </c>
      <c r="J14" s="81"/>
      <c r="K14" s="91"/>
      <c r="L14" s="47" t="s">
        <v>17</v>
      </c>
      <c r="M14" s="22" t="s">
        <v>12</v>
      </c>
      <c r="N14" s="22"/>
      <c r="O14" s="79" t="s">
        <v>2</v>
      </c>
      <c r="P14" s="53" t="s">
        <v>12</v>
      </c>
      <c r="Q14" s="54"/>
      <c r="R14" s="54"/>
      <c r="S14" s="55"/>
      <c r="T14" s="93" t="s">
        <v>14</v>
      </c>
      <c r="U14" s="53" t="s">
        <v>12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5"/>
      <c r="AO14" s="79" t="s">
        <v>3</v>
      </c>
      <c r="AP14" s="53" t="s">
        <v>12</v>
      </c>
      <c r="AQ14" s="54"/>
      <c r="AR14" s="54"/>
      <c r="AS14" s="54"/>
      <c r="AT14" s="54"/>
      <c r="AU14" s="54"/>
      <c r="AV14" s="54"/>
      <c r="AW14" s="54"/>
      <c r="AX14" s="55"/>
      <c r="AY14" s="49" t="s">
        <v>0</v>
      </c>
      <c r="AZ14" s="3" t="s">
        <v>12</v>
      </c>
      <c r="BA14" s="81"/>
    </row>
    <row r="15" spans="1:53" s="10" customFormat="1" ht="31.5" customHeight="1">
      <c r="A15" s="63"/>
      <c r="B15" s="63"/>
      <c r="C15" s="81"/>
      <c r="D15" s="81"/>
      <c r="E15" s="81"/>
      <c r="F15" s="81"/>
      <c r="G15" s="77"/>
      <c r="H15" s="81"/>
      <c r="I15" s="81"/>
      <c r="J15" s="81"/>
      <c r="K15" s="91"/>
      <c r="L15" s="81"/>
      <c r="M15" s="88" t="s">
        <v>31</v>
      </c>
      <c r="N15" s="88"/>
      <c r="O15" s="91"/>
      <c r="P15" s="49" t="s">
        <v>48</v>
      </c>
      <c r="Q15" s="49" t="s">
        <v>47</v>
      </c>
      <c r="R15" s="49" t="s">
        <v>46</v>
      </c>
      <c r="S15" s="49" t="s">
        <v>43</v>
      </c>
      <c r="T15" s="94"/>
      <c r="U15" s="53" t="s">
        <v>16</v>
      </c>
      <c r="V15" s="54"/>
      <c r="W15" s="54"/>
      <c r="X15" s="55"/>
      <c r="Y15" s="102" t="s">
        <v>28</v>
      </c>
      <c r="Z15" s="49" t="s">
        <v>29</v>
      </c>
      <c r="AA15" s="49" t="s">
        <v>34</v>
      </c>
      <c r="AB15" s="49" t="s">
        <v>35</v>
      </c>
      <c r="AC15" s="96" t="s">
        <v>40</v>
      </c>
      <c r="AD15" s="49" t="s">
        <v>51</v>
      </c>
      <c r="AE15" s="49" t="s">
        <v>84</v>
      </c>
      <c r="AF15" s="49" t="s">
        <v>79</v>
      </c>
      <c r="AG15" s="49" t="s">
        <v>80</v>
      </c>
      <c r="AH15" s="49" t="s">
        <v>108</v>
      </c>
      <c r="AI15" s="88" t="s">
        <v>30</v>
      </c>
      <c r="AJ15" s="88" t="s">
        <v>39</v>
      </c>
      <c r="AK15" s="49" t="s">
        <v>57</v>
      </c>
      <c r="AL15" s="49" t="s">
        <v>107</v>
      </c>
      <c r="AM15" s="49"/>
      <c r="AN15" s="49"/>
      <c r="AO15" s="91"/>
      <c r="AP15" s="49" t="s">
        <v>91</v>
      </c>
      <c r="AQ15" s="49" t="s">
        <v>90</v>
      </c>
      <c r="AR15" s="49" t="s">
        <v>92</v>
      </c>
      <c r="AS15" s="49" t="s">
        <v>87</v>
      </c>
      <c r="AT15" s="49" t="s">
        <v>88</v>
      </c>
      <c r="AU15" s="49" t="s">
        <v>89</v>
      </c>
      <c r="AV15" s="49" t="s">
        <v>82</v>
      </c>
      <c r="AW15" s="49" t="s">
        <v>78</v>
      </c>
      <c r="AX15" s="99" t="s">
        <v>86</v>
      </c>
      <c r="AY15" s="86"/>
      <c r="AZ15" s="49"/>
      <c r="BA15" s="81"/>
    </row>
    <row r="16" spans="1:53" s="10" customFormat="1" ht="228.75" customHeight="1">
      <c r="A16" s="63"/>
      <c r="B16" s="63"/>
      <c r="C16" s="82"/>
      <c r="D16" s="82"/>
      <c r="E16" s="82"/>
      <c r="F16" s="82"/>
      <c r="G16" s="77"/>
      <c r="H16" s="82"/>
      <c r="I16" s="82"/>
      <c r="J16" s="81"/>
      <c r="K16" s="92"/>
      <c r="L16" s="82"/>
      <c r="M16" s="89"/>
      <c r="N16" s="89"/>
      <c r="O16" s="92"/>
      <c r="P16" s="86"/>
      <c r="Q16" s="86"/>
      <c r="R16" s="86"/>
      <c r="S16" s="86"/>
      <c r="T16" s="95"/>
      <c r="U16" s="49" t="s">
        <v>25</v>
      </c>
      <c r="V16" s="49" t="s">
        <v>26</v>
      </c>
      <c r="W16" s="49" t="s">
        <v>27</v>
      </c>
      <c r="X16" s="49" t="s">
        <v>93</v>
      </c>
      <c r="Y16" s="103"/>
      <c r="Z16" s="86"/>
      <c r="AA16" s="86"/>
      <c r="AB16" s="86"/>
      <c r="AC16" s="97"/>
      <c r="AD16" s="86"/>
      <c r="AE16" s="86"/>
      <c r="AF16" s="86"/>
      <c r="AG16" s="86"/>
      <c r="AH16" s="86"/>
      <c r="AI16" s="89"/>
      <c r="AJ16" s="89"/>
      <c r="AK16" s="86"/>
      <c r="AL16" s="86"/>
      <c r="AM16" s="86"/>
      <c r="AN16" s="86"/>
      <c r="AO16" s="92"/>
      <c r="AP16" s="86"/>
      <c r="AQ16" s="86"/>
      <c r="AR16" s="86"/>
      <c r="AS16" s="86"/>
      <c r="AT16" s="86"/>
      <c r="AU16" s="86"/>
      <c r="AV16" s="86"/>
      <c r="AW16" s="86"/>
      <c r="AX16" s="100"/>
      <c r="AY16" s="87"/>
      <c r="AZ16" s="86"/>
      <c r="BA16" s="81"/>
    </row>
    <row r="17" spans="1:53" s="10" customFormat="1" ht="32.25" customHeight="1">
      <c r="A17" s="63"/>
      <c r="B17" s="63"/>
      <c r="C17" s="21" t="s">
        <v>110</v>
      </c>
      <c r="D17" s="21" t="s">
        <v>101</v>
      </c>
      <c r="E17" s="21" t="s">
        <v>100</v>
      </c>
      <c r="F17" s="21" t="s">
        <v>102</v>
      </c>
      <c r="G17" s="21" t="s">
        <v>112</v>
      </c>
      <c r="H17" s="21" t="s">
        <v>103</v>
      </c>
      <c r="I17" s="21" t="s">
        <v>97</v>
      </c>
      <c r="J17" s="82"/>
      <c r="K17" s="21" t="s">
        <v>33</v>
      </c>
      <c r="L17" s="21" t="s">
        <v>24</v>
      </c>
      <c r="M17" s="90"/>
      <c r="N17" s="90"/>
      <c r="O17" s="3" t="s">
        <v>23</v>
      </c>
      <c r="P17" s="87"/>
      <c r="Q17" s="87"/>
      <c r="R17" s="87"/>
      <c r="S17" s="87"/>
      <c r="T17" s="21" t="s">
        <v>22</v>
      </c>
      <c r="U17" s="87"/>
      <c r="V17" s="87"/>
      <c r="W17" s="87"/>
      <c r="X17" s="87"/>
      <c r="Y17" s="104"/>
      <c r="Z17" s="87"/>
      <c r="AA17" s="87"/>
      <c r="AB17" s="87"/>
      <c r="AC17" s="98"/>
      <c r="AD17" s="87"/>
      <c r="AE17" s="87"/>
      <c r="AF17" s="87"/>
      <c r="AG17" s="87"/>
      <c r="AH17" s="87"/>
      <c r="AI17" s="90"/>
      <c r="AJ17" s="90"/>
      <c r="AK17" s="87"/>
      <c r="AL17" s="87"/>
      <c r="AM17" s="87"/>
      <c r="AN17" s="87"/>
      <c r="AO17" s="21" t="s">
        <v>21</v>
      </c>
      <c r="AP17" s="87"/>
      <c r="AQ17" s="87"/>
      <c r="AR17" s="87"/>
      <c r="AS17" s="87"/>
      <c r="AT17" s="87"/>
      <c r="AU17" s="87"/>
      <c r="AV17" s="87"/>
      <c r="AW17" s="87"/>
      <c r="AX17" s="101"/>
      <c r="AY17" s="3" t="s">
        <v>19</v>
      </c>
      <c r="AZ17" s="87"/>
      <c r="BA17" s="82"/>
    </row>
    <row r="18" spans="1:53" ht="36" customHeight="1">
      <c r="A18" s="9" t="s">
        <v>59</v>
      </c>
      <c r="B18" s="6" t="s">
        <v>41</v>
      </c>
      <c r="C18" s="2">
        <v>386167</v>
      </c>
      <c r="D18" s="2">
        <v>184810</v>
      </c>
      <c r="E18" s="2">
        <f>50800+19600+71978</f>
        <v>142378</v>
      </c>
      <c r="F18" s="2">
        <v>370976</v>
      </c>
      <c r="G18" s="2">
        <v>919071</v>
      </c>
      <c r="H18" s="2">
        <f>50000</f>
        <v>50000</v>
      </c>
      <c r="I18" s="2">
        <f>1000000</f>
        <v>1000000</v>
      </c>
      <c r="J18" s="2">
        <f>C18+D18+E18+F18+G18+H18+I18</f>
        <v>3053402</v>
      </c>
      <c r="K18" s="2"/>
      <c r="L18" s="2"/>
      <c r="M18" s="2"/>
      <c r="N18" s="2"/>
      <c r="O18" s="2">
        <f>SUM(P18:S18)</f>
        <v>0</v>
      </c>
      <c r="P18" s="2"/>
      <c r="Q18" s="2"/>
      <c r="R18" s="2"/>
      <c r="S18" s="2"/>
      <c r="T18" s="4">
        <f aca="true" t="shared" si="0" ref="T18:T23">SUM(U18:AN18)</f>
        <v>11000</v>
      </c>
      <c r="U18" s="2"/>
      <c r="V18" s="2"/>
      <c r="W18" s="2"/>
      <c r="X18" s="2"/>
      <c r="Y18" s="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>
        <f>11000</f>
        <v>11000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4">
        <f>K18+L18+T18+AO18+AY18</f>
        <v>11000</v>
      </c>
    </row>
    <row r="19" spans="1:53" ht="36" customHeight="1">
      <c r="A19" s="9" t="s">
        <v>62</v>
      </c>
      <c r="B19" s="6" t="s">
        <v>68</v>
      </c>
      <c r="C19" s="2"/>
      <c r="D19" s="2"/>
      <c r="E19" s="2"/>
      <c r="F19" s="2"/>
      <c r="G19" s="2"/>
      <c r="H19" s="2">
        <f>200000</f>
        <v>200000</v>
      </c>
      <c r="I19" s="2"/>
      <c r="J19" s="2">
        <f>D19+E19+F19+H19+I19</f>
        <v>200000</v>
      </c>
      <c r="K19" s="2"/>
      <c r="L19" s="2">
        <v>1344800</v>
      </c>
      <c r="M19" s="2"/>
      <c r="N19" s="2"/>
      <c r="O19" s="2">
        <f>SUM(P19:S19)</f>
        <v>0</v>
      </c>
      <c r="P19" s="2"/>
      <c r="Q19" s="2"/>
      <c r="R19" s="2"/>
      <c r="S19" s="2"/>
      <c r="T19" s="4">
        <f t="shared" si="0"/>
        <v>2010182</v>
      </c>
      <c r="U19" s="2"/>
      <c r="V19" s="2">
        <v>477000</v>
      </c>
      <c r="W19" s="2">
        <v>57350</v>
      </c>
      <c r="X19" s="2">
        <f>5600</f>
        <v>5600</v>
      </c>
      <c r="Y19" s="2">
        <v>36232</v>
      </c>
      <c r="Z19" s="2">
        <f>20000+10000+40000</f>
        <v>70000</v>
      </c>
      <c r="AA19" s="2"/>
      <c r="AB19" s="2"/>
      <c r="AC19" s="2">
        <f>639000-296000</f>
        <v>343000</v>
      </c>
      <c r="AD19" s="2"/>
      <c r="AE19" s="2">
        <f>500000</f>
        <v>500000</v>
      </c>
      <c r="AF19" s="2">
        <f>25000</f>
        <v>25000</v>
      </c>
      <c r="AG19" s="2">
        <f>200000</f>
        <v>200000</v>
      </c>
      <c r="AH19" s="2">
        <f>296000</f>
        <v>296000</v>
      </c>
      <c r="AI19" s="2"/>
      <c r="AJ19" s="2"/>
      <c r="AK19" s="2"/>
      <c r="AL19" s="2"/>
      <c r="AM19" s="2"/>
      <c r="AN19" s="2"/>
      <c r="AO19" s="2">
        <f>SUM(AP19:AX19)</f>
        <v>0</v>
      </c>
      <c r="AP19" s="2"/>
      <c r="AQ19" s="2"/>
      <c r="AR19" s="2"/>
      <c r="AS19" s="2"/>
      <c r="AT19" s="2"/>
      <c r="AU19" s="2"/>
      <c r="AV19" s="2"/>
      <c r="AW19" s="2"/>
      <c r="AX19" s="2"/>
      <c r="AY19" s="2">
        <f>AZ19</f>
        <v>0</v>
      </c>
      <c r="AZ19" s="2"/>
      <c r="BA19" s="4">
        <f>K19+L19+T19+AO19+AY19</f>
        <v>3354982</v>
      </c>
    </row>
    <row r="20" spans="1:53" ht="36.75" customHeight="1">
      <c r="A20" s="9" t="s">
        <v>5</v>
      </c>
      <c r="B20" s="6" t="s">
        <v>69</v>
      </c>
      <c r="C20" s="2"/>
      <c r="D20" s="2"/>
      <c r="E20" s="2"/>
      <c r="F20" s="2"/>
      <c r="G20" s="2"/>
      <c r="H20" s="2"/>
      <c r="I20" s="2"/>
      <c r="J20" s="2">
        <f>D20+E20+F20+H20+I20</f>
        <v>0</v>
      </c>
      <c r="K20" s="2"/>
      <c r="L20" s="2"/>
      <c r="M20" s="2"/>
      <c r="N20" s="2"/>
      <c r="O20" s="2">
        <f>SUM(P20:S20)</f>
        <v>0</v>
      </c>
      <c r="P20" s="2"/>
      <c r="Q20" s="2"/>
      <c r="R20" s="2"/>
      <c r="S20" s="2"/>
      <c r="T20" s="4">
        <f t="shared" si="0"/>
        <v>96592</v>
      </c>
      <c r="U20" s="2"/>
      <c r="V20" s="2"/>
      <c r="W20" s="2"/>
      <c r="X20" s="2"/>
      <c r="Y20" s="1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96592</v>
      </c>
      <c r="AL20" s="2"/>
      <c r="AM20" s="2"/>
      <c r="AN20" s="2"/>
      <c r="AO20" s="2">
        <f>SUM(AP20:AX20)</f>
        <v>0</v>
      </c>
      <c r="AP20" s="2"/>
      <c r="AQ20" s="2"/>
      <c r="AR20" s="2"/>
      <c r="AS20" s="2"/>
      <c r="AT20" s="2"/>
      <c r="AU20" s="2"/>
      <c r="AV20" s="2"/>
      <c r="AW20" s="2"/>
      <c r="AX20" s="2"/>
      <c r="AY20" s="2">
        <f>AZ20</f>
        <v>0</v>
      </c>
      <c r="AZ20" s="2"/>
      <c r="BA20" s="4">
        <f>K20+L20+T20+AO20+AY20</f>
        <v>96592</v>
      </c>
    </row>
    <row r="21" spans="1:53" ht="36.75" customHeight="1">
      <c r="A21" s="9" t="s">
        <v>60</v>
      </c>
      <c r="B21" s="6" t="s">
        <v>70</v>
      </c>
      <c r="C21" s="2"/>
      <c r="D21" s="2"/>
      <c r="E21" s="2"/>
      <c r="F21" s="2"/>
      <c r="G21" s="2"/>
      <c r="H21" s="2"/>
      <c r="I21" s="2"/>
      <c r="J21" s="2">
        <f>D21+E21+F21+H21+I21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4">
        <f t="shared" si="0"/>
        <v>415321</v>
      </c>
      <c r="U21" s="2">
        <f>431921-16600</f>
        <v>415321</v>
      </c>
      <c r="V21" s="2"/>
      <c r="W21" s="2"/>
      <c r="X21" s="2"/>
      <c r="Y21" s="1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4">
        <f>K21+L21+T21+AO21+AY21</f>
        <v>415321</v>
      </c>
    </row>
    <row r="22" spans="1:53" ht="36.75" customHeight="1">
      <c r="A22" s="9" t="s">
        <v>61</v>
      </c>
      <c r="B22" s="6" t="s">
        <v>71</v>
      </c>
      <c r="C22" s="2"/>
      <c r="D22" s="2"/>
      <c r="E22" s="2"/>
      <c r="F22" s="2"/>
      <c r="G22" s="2"/>
      <c r="H22" s="2"/>
      <c r="I22" s="2"/>
      <c r="J22" s="2">
        <f>D22+E22+F22+H22+I22</f>
        <v>0</v>
      </c>
      <c r="K22" s="2"/>
      <c r="L22" s="2"/>
      <c r="M22" s="2"/>
      <c r="N22" s="2"/>
      <c r="O22" s="2">
        <f>SUM(P22:S22)</f>
        <v>0</v>
      </c>
      <c r="P22" s="2"/>
      <c r="Q22" s="2"/>
      <c r="R22" s="2"/>
      <c r="S22" s="2"/>
      <c r="T22" s="4">
        <f t="shared" si="0"/>
        <v>653270</v>
      </c>
      <c r="U22" s="2"/>
      <c r="V22" s="2"/>
      <c r="W22" s="2"/>
      <c r="X22" s="2"/>
      <c r="Y22" s="1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653270</v>
      </c>
      <c r="AK22" s="2"/>
      <c r="AL22" s="2"/>
      <c r="AM22" s="2"/>
      <c r="AN22" s="2"/>
      <c r="AO22" s="2">
        <f>SUM(AP22:AX22)</f>
        <v>0</v>
      </c>
      <c r="AP22" s="2"/>
      <c r="AQ22" s="2"/>
      <c r="AR22" s="2"/>
      <c r="AS22" s="2"/>
      <c r="AT22" s="2"/>
      <c r="AU22" s="2"/>
      <c r="AV22" s="2"/>
      <c r="AW22" s="2"/>
      <c r="AX22" s="2"/>
      <c r="AY22" s="2">
        <f>AZ22</f>
        <v>0</v>
      </c>
      <c r="AZ22" s="2"/>
      <c r="BA22" s="4">
        <f>K22+L22+T22+AO22+AY22</f>
        <v>653270</v>
      </c>
    </row>
    <row r="23" spans="1:53" ht="26.25" customHeight="1">
      <c r="A23" s="9"/>
      <c r="B23" s="6" t="s">
        <v>11</v>
      </c>
      <c r="C23" s="2"/>
      <c r="D23" s="2"/>
      <c r="E23" s="2"/>
      <c r="F23" s="2"/>
      <c r="G23" s="2"/>
      <c r="H23" s="2"/>
      <c r="I23" s="2"/>
      <c r="J23" s="2">
        <f>D23+E23+F23+H23+I23</f>
        <v>0</v>
      </c>
      <c r="K23" s="2">
        <v>46215800</v>
      </c>
      <c r="L23" s="2"/>
      <c r="M23" s="2"/>
      <c r="N23" s="2"/>
      <c r="O23" s="2">
        <f>SUM(P23:S23)</f>
        <v>0</v>
      </c>
      <c r="P23" s="2"/>
      <c r="Q23" s="2"/>
      <c r="R23" s="2"/>
      <c r="S23" s="2"/>
      <c r="T23" s="4">
        <f t="shared" si="0"/>
        <v>0</v>
      </c>
      <c r="U23" s="2"/>
      <c r="V23" s="2"/>
      <c r="W23" s="2"/>
      <c r="X23" s="2"/>
      <c r="Y23" s="1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f>SUM(AP23:AX23)</f>
        <v>393728</v>
      </c>
      <c r="AP23" s="2"/>
      <c r="AQ23" s="2">
        <v>20000</v>
      </c>
      <c r="AR23" s="2">
        <v>32000</v>
      </c>
      <c r="AS23" s="2">
        <v>49927</v>
      </c>
      <c r="AT23" s="2">
        <v>49889</v>
      </c>
      <c r="AU23" s="2">
        <v>49912</v>
      </c>
      <c r="AV23" s="2">
        <v>100000</v>
      </c>
      <c r="AW23" s="2">
        <f>25000</f>
        <v>25000</v>
      </c>
      <c r="AX23" s="2">
        <f>67000</f>
        <v>67000</v>
      </c>
      <c r="AY23" s="2">
        <f>AZ23</f>
        <v>0</v>
      </c>
      <c r="AZ23" s="2"/>
      <c r="BA23" s="4">
        <f>K23+L23+T23+AO23+AY23</f>
        <v>46609528</v>
      </c>
    </row>
    <row r="24" spans="1:53" ht="22.5" customHeight="1">
      <c r="A24" s="7"/>
      <c r="B24" s="7" t="s">
        <v>10</v>
      </c>
      <c r="C24" s="4">
        <f aca="true" t="shared" si="1" ref="C24:BA24">SUM(C18:C23)</f>
        <v>386167</v>
      </c>
      <c r="D24" s="4">
        <f t="shared" si="1"/>
        <v>184810</v>
      </c>
      <c r="E24" s="4">
        <f t="shared" si="1"/>
        <v>142378</v>
      </c>
      <c r="F24" s="4">
        <f t="shared" si="1"/>
        <v>370976</v>
      </c>
      <c r="G24" s="4">
        <f t="shared" si="1"/>
        <v>919071</v>
      </c>
      <c r="H24" s="4">
        <f t="shared" si="1"/>
        <v>250000</v>
      </c>
      <c r="I24" s="4">
        <f t="shared" si="1"/>
        <v>1000000</v>
      </c>
      <c r="J24" s="4">
        <f t="shared" si="1"/>
        <v>3253402</v>
      </c>
      <c r="K24" s="4">
        <f t="shared" si="1"/>
        <v>46215800</v>
      </c>
      <c r="L24" s="4">
        <f t="shared" si="1"/>
        <v>1344800</v>
      </c>
      <c r="M24" s="4">
        <f t="shared" si="1"/>
        <v>0</v>
      </c>
      <c r="N24" s="4">
        <f t="shared" si="1"/>
        <v>0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3186365</v>
      </c>
      <c r="U24" s="4">
        <f t="shared" si="1"/>
        <v>415321</v>
      </c>
      <c r="V24" s="4">
        <f t="shared" si="1"/>
        <v>477000</v>
      </c>
      <c r="W24" s="4">
        <f t="shared" si="1"/>
        <v>57350</v>
      </c>
      <c r="X24" s="4">
        <f t="shared" si="1"/>
        <v>5600</v>
      </c>
      <c r="Y24" s="4">
        <f t="shared" si="1"/>
        <v>36232</v>
      </c>
      <c r="Z24" s="4">
        <f t="shared" si="1"/>
        <v>70000</v>
      </c>
      <c r="AA24" s="4">
        <f t="shared" si="1"/>
        <v>0</v>
      </c>
      <c r="AB24" s="4">
        <f t="shared" si="1"/>
        <v>0</v>
      </c>
      <c r="AC24" s="4">
        <f t="shared" si="1"/>
        <v>343000</v>
      </c>
      <c r="AD24" s="4">
        <f t="shared" si="1"/>
        <v>0</v>
      </c>
      <c r="AE24" s="4">
        <f t="shared" si="1"/>
        <v>500000</v>
      </c>
      <c r="AF24" s="4">
        <f t="shared" si="1"/>
        <v>25000</v>
      </c>
      <c r="AG24" s="4">
        <f t="shared" si="1"/>
        <v>200000</v>
      </c>
      <c r="AH24" s="4">
        <f t="shared" si="1"/>
        <v>296000</v>
      </c>
      <c r="AI24" s="4">
        <f t="shared" si="1"/>
        <v>0</v>
      </c>
      <c r="AJ24" s="4">
        <f t="shared" si="1"/>
        <v>653270</v>
      </c>
      <c r="AK24" s="4">
        <f t="shared" si="1"/>
        <v>96592</v>
      </c>
      <c r="AL24" s="4">
        <f t="shared" si="1"/>
        <v>11000</v>
      </c>
      <c r="AM24" s="4">
        <f t="shared" si="1"/>
        <v>0</v>
      </c>
      <c r="AN24" s="4">
        <f t="shared" si="1"/>
        <v>0</v>
      </c>
      <c r="AO24" s="4">
        <f t="shared" si="1"/>
        <v>393728</v>
      </c>
      <c r="AP24" s="4">
        <f t="shared" si="1"/>
        <v>0</v>
      </c>
      <c r="AQ24" s="4">
        <f t="shared" si="1"/>
        <v>20000</v>
      </c>
      <c r="AR24" s="4">
        <f t="shared" si="1"/>
        <v>32000</v>
      </c>
      <c r="AS24" s="4">
        <f t="shared" si="1"/>
        <v>49927</v>
      </c>
      <c r="AT24" s="4">
        <f t="shared" si="1"/>
        <v>49889</v>
      </c>
      <c r="AU24" s="4">
        <f t="shared" si="1"/>
        <v>49912</v>
      </c>
      <c r="AV24" s="4">
        <f t="shared" si="1"/>
        <v>100000</v>
      </c>
      <c r="AW24" s="4">
        <f t="shared" si="1"/>
        <v>25000</v>
      </c>
      <c r="AX24" s="4">
        <f t="shared" si="1"/>
        <v>67000</v>
      </c>
      <c r="AY24" s="4">
        <f t="shared" si="1"/>
        <v>0</v>
      </c>
      <c r="AZ24" s="4">
        <f t="shared" si="1"/>
        <v>0</v>
      </c>
      <c r="BA24" s="4">
        <f>SUM(BA18:BA23)</f>
        <v>51140693</v>
      </c>
    </row>
    <row r="25" spans="1:53" ht="46.5" customHeight="1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2" s="19" customFormat="1" ht="41.25" customHeight="1">
      <c r="A26" s="17"/>
      <c r="B26" s="73" t="s">
        <v>36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R26" s="18"/>
      <c r="T26" s="18"/>
      <c r="W26" s="73"/>
      <c r="X26" s="73"/>
      <c r="Y26" s="73"/>
      <c r="AA26" s="18"/>
      <c r="AH26" s="57" t="s">
        <v>113</v>
      </c>
      <c r="AI26" s="58"/>
      <c r="AJ26" s="18"/>
      <c r="AO26" s="73" t="s">
        <v>37</v>
      </c>
      <c r="AP26" s="73"/>
      <c r="AQ26" s="73"/>
      <c r="AR26" s="18"/>
      <c r="AS26" s="18"/>
      <c r="AT26" s="18"/>
      <c r="AU26" s="18"/>
      <c r="AV26" s="18"/>
      <c r="AW26" s="18" t="s">
        <v>37</v>
      </c>
      <c r="AZ26" s="18" t="s">
        <v>37</v>
      </c>
    </row>
  </sheetData>
  <sheetProtection/>
  <mergeCells count="83">
    <mergeCell ref="B9:BA9"/>
    <mergeCell ref="B8:BA8"/>
    <mergeCell ref="B7:BA7"/>
    <mergeCell ref="B6:BA6"/>
    <mergeCell ref="G14:G16"/>
    <mergeCell ref="B26:P26"/>
    <mergeCell ref="E1:F1"/>
    <mergeCell ref="I1:J1"/>
    <mergeCell ref="E2:F2"/>
    <mergeCell ref="I2:L2"/>
    <mergeCell ref="V4:BA4"/>
    <mergeCell ref="L13:AQ13"/>
    <mergeCell ref="M2:O2"/>
    <mergeCell ref="T2:U2"/>
    <mergeCell ref="V2:BA2"/>
    <mergeCell ref="V3:BA3"/>
    <mergeCell ref="A11:A17"/>
    <mergeCell ref="B11:B17"/>
    <mergeCell ref="C11:J11"/>
    <mergeCell ref="K11:AQ11"/>
    <mergeCell ref="T14:T16"/>
    <mergeCell ref="I14:I16"/>
    <mergeCell ref="U14:AN14"/>
    <mergeCell ref="AO14:AO16"/>
    <mergeCell ref="AF15:AF17"/>
    <mergeCell ref="AQ15:AQ17"/>
    <mergeCell ref="AR11:AU11"/>
    <mergeCell ref="C12:J12"/>
    <mergeCell ref="K12:K16"/>
    <mergeCell ref="L12:AQ12"/>
    <mergeCell ref="AR12:AU12"/>
    <mergeCell ref="C13:H13"/>
    <mergeCell ref="J13:J17"/>
    <mergeCell ref="U15:X15"/>
    <mergeCell ref="AR13:AU13"/>
    <mergeCell ref="P14:S14"/>
    <mergeCell ref="AY13:AZ13"/>
    <mergeCell ref="BA13:BA17"/>
    <mergeCell ref="C14:C16"/>
    <mergeCell ref="D14:D16"/>
    <mergeCell ref="E14:E16"/>
    <mergeCell ref="F14:F16"/>
    <mergeCell ref="H14:H16"/>
    <mergeCell ref="M15:M17"/>
    <mergeCell ref="L14:L16"/>
    <mergeCell ref="O14:O16"/>
    <mergeCell ref="N15:N17"/>
    <mergeCell ref="P15:P17"/>
    <mergeCell ref="Q15:Q17"/>
    <mergeCell ref="R15:R17"/>
    <mergeCell ref="S15:S17"/>
    <mergeCell ref="AA15:AA17"/>
    <mergeCell ref="Y15:Y17"/>
    <mergeCell ref="Z15:Z17"/>
    <mergeCell ref="AX15:AX17"/>
    <mergeCell ref="AZ15:AZ17"/>
    <mergeCell ref="AY14:AY16"/>
    <mergeCell ref="AR15:AR17"/>
    <mergeCell ref="AS15:AS17"/>
    <mergeCell ref="AP14:AX14"/>
    <mergeCell ref="AT15:AT17"/>
    <mergeCell ref="AU15:AU17"/>
    <mergeCell ref="AV15:AV17"/>
    <mergeCell ref="AW15:AW17"/>
    <mergeCell ref="W26:Y26"/>
    <mergeCell ref="AM15:AM17"/>
    <mergeCell ref="AN15:AN17"/>
    <mergeCell ref="AG15:AG17"/>
    <mergeCell ref="AH15:AH17"/>
    <mergeCell ref="AI15:AI17"/>
    <mergeCell ref="AJ15:AJ17"/>
    <mergeCell ref="AK15:AK17"/>
    <mergeCell ref="AL15:AL17"/>
    <mergeCell ref="AO26:AQ26"/>
    <mergeCell ref="U16:U17"/>
    <mergeCell ref="V16:V17"/>
    <mergeCell ref="W16:W17"/>
    <mergeCell ref="X16:X17"/>
    <mergeCell ref="AP15:AP17"/>
    <mergeCell ref="AB15:AB17"/>
    <mergeCell ref="AC15:AC17"/>
    <mergeCell ref="AD15:AD17"/>
    <mergeCell ref="AE15:AE17"/>
  </mergeCells>
  <printOptions horizontalCentered="1"/>
  <pageMargins left="0.1968503937007874" right="0.15748031496062992" top="0.5905511811023623" bottom="0.2362204724409449" header="0.15748031496062992" footer="0.15748031496062992"/>
  <pageSetup fitToHeight="2" fitToWidth="1" horizontalDpi="600" verticalDpi="600" orientation="landscape" paperSize="9" scale="52" r:id="rId1"/>
  <headerFooter alignWithMargins="0">
    <oddFooter>&amp;R&amp;P</oddFooter>
  </headerFooter>
  <colBreaks count="2" manualBreakCount="2">
    <brk id="41" max="26" man="1"/>
    <brk id="53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Admin</cp:lastModifiedBy>
  <cp:lastPrinted>2020-10-26T18:07:48Z</cp:lastPrinted>
  <dcterms:created xsi:type="dcterms:W3CDTF">2004-12-24T14:07:17Z</dcterms:created>
  <dcterms:modified xsi:type="dcterms:W3CDTF">2020-10-26T18:08:05Z</dcterms:modified>
  <cp:category/>
  <cp:version/>
  <cp:contentType/>
  <cp:contentStatus/>
</cp:coreProperties>
</file>